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hleyt\Desktop\OCADS\Lisa Miller Files\2008-026\"/>
    </mc:Choice>
  </mc:AlternateContent>
  <xr:revisionPtr revIDLastSave="0" documentId="8_{BAB4F12D-51C8-4AC0-85E2-E0A7C770737C}" xr6:coauthVersionLast="47" xr6:coauthVersionMax="47" xr10:uidLastSave="{00000000-0000-0000-0000-000000000000}"/>
  <bookViews>
    <workbookView xWindow="-120" yWindow="-120" windowWidth="29040" windowHeight="15720" xr2:uid="{2CE40B15-588D-46B2-A412-E0FC33758750}"/>
  </bookViews>
  <sheets>
    <sheet name="2008-026 meta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0" i="1" l="1"/>
  <c r="B269" i="1"/>
  <c r="F265" i="1"/>
  <c r="E265" i="1"/>
  <c r="C265" i="1"/>
  <c r="G257" i="1"/>
  <c r="H257" i="1" s="1"/>
  <c r="E257" i="1"/>
  <c r="G256" i="1"/>
  <c r="H256" i="1" s="1"/>
  <c r="E256" i="1"/>
  <c r="H255" i="1"/>
  <c r="G255" i="1"/>
  <c r="E255" i="1"/>
  <c r="F254" i="1"/>
  <c r="E254" i="1"/>
  <c r="B273" i="1" s="1"/>
  <c r="F253" i="1"/>
  <c r="E253" i="1"/>
  <c r="B272" i="1" s="1"/>
  <c r="F252" i="1"/>
  <c r="E252" i="1"/>
  <c r="B271" i="1" s="1"/>
  <c r="F251" i="1"/>
  <c r="E251" i="1"/>
  <c r="F250" i="1"/>
  <c r="I259" i="1" s="1"/>
  <c r="E250" i="1"/>
  <c r="G249" i="1"/>
  <c r="H249" i="1" s="1"/>
  <c r="E249" i="1"/>
  <c r="G248" i="1"/>
  <c r="E248" i="1"/>
  <c r="G247" i="1"/>
  <c r="E247" i="1"/>
  <c r="B267" i="1" s="1"/>
  <c r="G246" i="1"/>
  <c r="H246" i="1" s="1"/>
  <c r="E246" i="1"/>
  <c r="H245" i="1"/>
  <c r="G245" i="1"/>
  <c r="E245" i="1"/>
  <c r="G244" i="1"/>
  <c r="E244" i="1"/>
  <c r="G243" i="1"/>
  <c r="H243" i="1" s="1"/>
  <c r="E243" i="1"/>
  <c r="H242" i="1"/>
  <c r="G242" i="1"/>
  <c r="E242" i="1"/>
  <c r="G241" i="1"/>
  <c r="H241" i="1" s="1"/>
  <c r="E241" i="1"/>
  <c r="G240" i="1"/>
  <c r="H240" i="1" s="1"/>
  <c r="E240" i="1"/>
  <c r="G239" i="1"/>
  <c r="G259" i="1" s="1"/>
  <c r="E239" i="1"/>
  <c r="B184" i="1"/>
  <c r="H164" i="1"/>
  <c r="G164" i="1"/>
  <c r="E164" i="1"/>
  <c r="G163" i="1"/>
  <c r="H163" i="1" s="1"/>
  <c r="E163" i="1"/>
  <c r="B187" i="1" s="1"/>
  <c r="H162" i="1"/>
  <c r="G162" i="1"/>
  <c r="E162" i="1"/>
  <c r="B186" i="1" s="1"/>
  <c r="E161" i="1"/>
  <c r="B185" i="1" s="1"/>
  <c r="F160" i="1"/>
  <c r="E160" i="1"/>
  <c r="F159" i="1"/>
  <c r="E159" i="1"/>
  <c r="B183" i="1" s="1"/>
  <c r="H158" i="1"/>
  <c r="G158" i="1"/>
  <c r="E158" i="1"/>
  <c r="B180" i="1" s="1"/>
  <c r="E157" i="1"/>
  <c r="B177" i="1" s="1"/>
  <c r="H156" i="1"/>
  <c r="G156" i="1"/>
  <c r="E156" i="1"/>
  <c r="B174" i="1" s="1"/>
  <c r="G155" i="1"/>
  <c r="G166" i="1" s="1"/>
  <c r="E155" i="1"/>
  <c r="B171" i="1" s="1"/>
  <c r="B87" i="1"/>
  <c r="B85" i="1"/>
  <c r="B83" i="1"/>
  <c r="F88" i="1" s="1"/>
  <c r="D79" i="1"/>
  <c r="E79" i="1" s="1"/>
  <c r="B77" i="1"/>
  <c r="C79" i="1" s="1"/>
  <c r="D73" i="1"/>
  <c r="B71" i="1"/>
  <c r="C73" i="1" s="1"/>
  <c r="F64" i="1"/>
  <c r="G64" i="1" s="1"/>
  <c r="E64" i="1"/>
  <c r="H63" i="1"/>
  <c r="E63" i="1"/>
  <c r="H62" i="1"/>
  <c r="E62" i="1"/>
  <c r="B86" i="1" s="1"/>
  <c r="H61" i="1"/>
  <c r="E61" i="1"/>
  <c r="H60" i="1"/>
  <c r="E60" i="1"/>
  <c r="B84" i="1" s="1"/>
  <c r="H59" i="1"/>
  <c r="E59" i="1"/>
  <c r="G58" i="1"/>
  <c r="F58" i="1"/>
  <c r="E58" i="1"/>
  <c r="B80" i="1" s="1"/>
  <c r="F57" i="1"/>
  <c r="G57" i="1" s="1"/>
  <c r="E57" i="1"/>
  <c r="G56" i="1"/>
  <c r="F56" i="1"/>
  <c r="E56" i="1"/>
  <c r="B74" i="1" s="1"/>
  <c r="F55" i="1"/>
  <c r="F66" i="1" s="1"/>
  <c r="E55" i="1"/>
  <c r="D76" i="1" l="1"/>
  <c r="E76" i="1" s="1"/>
  <c r="C76" i="1"/>
  <c r="E179" i="1"/>
  <c r="F179" i="1" s="1"/>
  <c r="C179" i="1"/>
  <c r="E182" i="1"/>
  <c r="F182" i="1" s="1"/>
  <c r="C182" i="1"/>
  <c r="D188" i="1"/>
  <c r="C188" i="1"/>
  <c r="C173" i="1"/>
  <c r="E173" i="1"/>
  <c r="D274" i="1"/>
  <c r="E268" i="1"/>
  <c r="F268" i="1" s="1"/>
  <c r="C268" i="1"/>
  <c r="D82" i="1"/>
  <c r="E82" i="1" s="1"/>
  <c r="C82" i="1"/>
  <c r="E176" i="1"/>
  <c r="F176" i="1" s="1"/>
  <c r="C176" i="1"/>
  <c r="F65" i="1"/>
  <c r="G55" i="1"/>
  <c r="E73" i="1"/>
  <c r="G258" i="1"/>
  <c r="C274" i="1"/>
  <c r="C88" i="1"/>
  <c r="G165" i="1"/>
  <c r="I258" i="1"/>
  <c r="D90" i="1"/>
  <c r="H155" i="1"/>
  <c r="E89" i="1" l="1"/>
  <c r="G90" i="1"/>
  <c r="E90" i="1"/>
  <c r="G89" i="1"/>
  <c r="E275" i="1"/>
  <c r="I66" i="1"/>
  <c r="G66" i="1"/>
  <c r="I65" i="1"/>
  <c r="G65" i="1"/>
  <c r="G276" i="1"/>
  <c r="G275" i="1"/>
  <c r="I165" i="1"/>
  <c r="I166" i="1"/>
  <c r="F173" i="1"/>
  <c r="G190" i="1" s="1"/>
  <c r="E190" i="1"/>
  <c r="E189" i="1"/>
  <c r="D89" i="1"/>
  <c r="G189" i="1" l="1"/>
</calcChain>
</file>

<file path=xl/sharedStrings.xml><?xml version="1.0" encoding="utf-8"?>
<sst xmlns="http://schemas.openxmlformats.org/spreadsheetml/2006/main" count="268" uniqueCount="116">
  <si>
    <t xml:space="preserve">cruise </t>
  </si>
  <si>
    <t>2008-26</t>
  </si>
  <si>
    <t>ship</t>
  </si>
  <si>
    <t>Tully</t>
  </si>
  <si>
    <t xml:space="preserve">dates </t>
  </si>
  <si>
    <t>June 1-16, 2008</t>
  </si>
  <si>
    <t xml:space="preserve">Chief Scientist  </t>
  </si>
  <si>
    <t>Marie Robert</t>
  </si>
  <si>
    <t>Reference:</t>
  </si>
  <si>
    <t>Miller, L.A., M. Davelaar, W.K. Johnson, and J. Linguanti, 2014. Line P Inorganic Carbon Data Set, Cruise 2008-26, June 2008. Institute of Ocean Sciences, Fisheries and Oceans Canada, Sidney, BC, Canada.</t>
  </si>
  <si>
    <t xml:space="preserve"> </t>
  </si>
  <si>
    <t>flags</t>
  </si>
  <si>
    <t>3 = suspect sample</t>
  </si>
  <si>
    <t>4 = bad sample</t>
  </si>
  <si>
    <t>6 = mean of duplicate samples</t>
  </si>
  <si>
    <t>Total Inorganic Carbon</t>
  </si>
  <si>
    <t>Coulometric titration</t>
  </si>
  <si>
    <t xml:space="preserve">Dickson, A.G., Sabine, C.L. and Christian, J.R. (Eds.) 2007. Guide to best practices for ocean CO2 measurements. PICES Special Publication 3, 191 pp. </t>
  </si>
  <si>
    <t>Sampling:</t>
  </si>
  <si>
    <t>Collected in 500-ml glass bottles with ground glass stoppers sealed with Apiezon M grease, elastic bands, and plastic clips.</t>
  </si>
  <si>
    <t>Poisoned w/ 100 microlitres saturated HgCl2</t>
  </si>
  <si>
    <t>Stored at 4 C in the dark and analyzed ashore</t>
  </si>
  <si>
    <t>Analysis from the same glass bottle as alkalinity</t>
  </si>
  <si>
    <t>Instrument:</t>
  </si>
  <si>
    <t>SOMMA 1</t>
  </si>
  <si>
    <t>Standardization technique:</t>
  </si>
  <si>
    <t>CRM water</t>
  </si>
  <si>
    <t>Analysis temperature (C)</t>
  </si>
  <si>
    <t>Analysts</t>
  </si>
  <si>
    <t>M. Davelaar &amp; M. Hennekes</t>
  </si>
  <si>
    <t>Standards used:</t>
  </si>
  <si>
    <t xml:space="preserve">Dickson CRM </t>
  </si>
  <si>
    <t>certified value</t>
  </si>
  <si>
    <t>1998.37+/-0.54</t>
  </si>
  <si>
    <t>2013.42+/-0.46</t>
  </si>
  <si>
    <t>correction formula</t>
  </si>
  <si>
    <t>(known standard value/measured standard value) X measured sample value X 1.0002 (HgCl2 correction)</t>
  </si>
  <si>
    <t>Notes:</t>
  </si>
  <si>
    <t>Replicate niskins on calibration cast (samples 430-434) gave relatively poor reproducibility</t>
  </si>
  <si>
    <t>C system parameters inconsistent</t>
  </si>
  <si>
    <t>Replicate Analyses (same niskin)</t>
  </si>
  <si>
    <t xml:space="preserve">Sample </t>
  </si>
  <si>
    <t>A</t>
  </si>
  <si>
    <t>B</t>
  </si>
  <si>
    <t>C</t>
  </si>
  <si>
    <t>Average</t>
  </si>
  <si>
    <t>difference</t>
  </si>
  <si>
    <t>absolute</t>
  </si>
  <si>
    <t>stdev</t>
  </si>
  <si>
    <t>id</t>
  </si>
  <si>
    <t>umol/kg</t>
  </si>
  <si>
    <t>average variability:</t>
  </si>
  <si>
    <t>standard deviation of variability:</t>
  </si>
  <si>
    <t>Replicate Samples (different niskins)</t>
  </si>
  <si>
    <t>Precision estimate:</t>
  </si>
  <si>
    <t>Total Alkalinity</t>
  </si>
  <si>
    <t>Potentiometric titration</t>
  </si>
  <si>
    <t>Cell type</t>
  </si>
  <si>
    <t>Open</t>
  </si>
  <si>
    <t>Endpoint determination</t>
  </si>
  <si>
    <t>Non-linear least squares</t>
  </si>
  <si>
    <t>Dickson CRM</t>
  </si>
  <si>
    <t>2175.56 ± 0.67</t>
  </si>
  <si>
    <t>2205.41 ± 0.43</t>
  </si>
  <si>
    <t>analysis temperature (C)</t>
  </si>
  <si>
    <t xml:space="preserve">Acid batch </t>
  </si>
  <si>
    <t>acid concentration</t>
  </si>
  <si>
    <t>sample weight</t>
  </si>
  <si>
    <t xml:space="preserve">100-105 grams </t>
  </si>
  <si>
    <t>Bad calibration</t>
  </si>
  <si>
    <t>High outlier? Inconsistent w/TIC &amp; pH</t>
  </si>
  <si>
    <t>Low outlier</t>
  </si>
  <si>
    <t>High? Inconsistent w/ TIC &amp; pH</t>
  </si>
  <si>
    <t>Large difference between replicates</t>
  </si>
  <si>
    <t>Different from replicate niskins</t>
  </si>
  <si>
    <t>Low outlier? Inconsistent w/TIC &amp; pH</t>
  </si>
  <si>
    <t>Difference</t>
  </si>
  <si>
    <t>Absolute</t>
  </si>
  <si>
    <t>high outlier, relative to historical experience</t>
  </si>
  <si>
    <t>Stdev.</t>
  </si>
  <si>
    <t>micromol/kg</t>
  </si>
  <si>
    <t>pH</t>
  </si>
  <si>
    <t>Spectrophotometric</t>
  </si>
  <si>
    <t>All samples were collected directly from the rosette into 10-cm spectrophotometer cells</t>
  </si>
  <si>
    <t>pH scale:</t>
  </si>
  <si>
    <t>Total hydrogen ion concentration</t>
  </si>
  <si>
    <t>Analysis temperature:</t>
  </si>
  <si>
    <t>25 C</t>
  </si>
  <si>
    <t>Analyst:</t>
  </si>
  <si>
    <t>K. Johnson</t>
  </si>
  <si>
    <t>Dye:</t>
  </si>
  <si>
    <t>m-Cresol Purple</t>
  </si>
  <si>
    <t>Concentration:</t>
  </si>
  <si>
    <t>≥ 2 mmol/L</t>
  </si>
  <si>
    <t>pH (after adjustment):</t>
  </si>
  <si>
    <t>Absorbance ratio (578nm/474nm):</t>
  </si>
  <si>
    <t>pH perturbation by dye addition:</t>
  </si>
  <si>
    <t>delta(A1/A2) = -0.0111(A1/A2) + 0.0042; (R2 = 0.98)</t>
  </si>
  <si>
    <t>Absorbance change at 730 nm w/dye addition:</t>
  </si>
  <si>
    <t>0.0020±0.0027</t>
  </si>
  <si>
    <t>Stability constants:</t>
  </si>
  <si>
    <t>Dickson, A.G., Sabine, C.L., and Christian, J.R. (Eds.) 2007. Guide to best practices for ocean CO2 measurements. PICES Special Publication 3, 191 pp.</t>
  </si>
  <si>
    <t>Spectrophotometer model:</t>
  </si>
  <si>
    <t>Agilent 8543</t>
  </si>
  <si>
    <t xml:space="preserve">Accuracy: </t>
  </si>
  <si>
    <t>Peak wavelengths confirmed to within 1 nm by spectrophotometric scans of a sealed HoO standard</t>
  </si>
  <si>
    <t>Stability:</t>
  </si>
  <si>
    <t>Self tests were run and passed</t>
  </si>
  <si>
    <t>Analysis times unknown, raw data listed in order of analysis</t>
  </si>
  <si>
    <t>Unstableanalysis</t>
  </si>
  <si>
    <t>abs diff</t>
  </si>
  <si>
    <t>unstable analysis</t>
  </si>
  <si>
    <t>unstable analyses</t>
  </si>
  <si>
    <t>air bubble</t>
  </si>
  <si>
    <t>Version control</t>
  </si>
  <si>
    <t>First Archived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</si>
</sst>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"/>
    <numFmt numFmtId="166" formatCode="0.0000"/>
    <numFmt numFmtId="167" formatCode="General_)"/>
    <numFmt numFmtId="168" formatCode="0.00000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8"/>
      <name val="Helv"/>
    </font>
    <font>
      <sz val="10"/>
      <name val="Arial MT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167" fontId="4" fillId="0" borderId="0"/>
  </cellStyleXfs>
  <cellXfs count="56">
    <xf numFmtId="0" fontId="0" fillId="0" borderId="0" xfId="0"/>
    <xf numFmtId="0" fontId="1" fillId="0" borderId="0" xfId="1"/>
    <xf numFmtId="0" fontId="1" fillId="0" borderId="0" xfId="1" applyAlignment="1">
      <alignment vertical="top" wrapText="1"/>
    </xf>
    <xf numFmtId="0" fontId="2" fillId="2" borderId="0" xfId="1" applyFont="1" applyFill="1"/>
    <xf numFmtId="0" fontId="3" fillId="2" borderId="0" xfId="1" applyFont="1" applyFill="1"/>
    <xf numFmtId="0" fontId="1" fillId="2" borderId="0" xfId="1" applyFill="1"/>
    <xf numFmtId="0" fontId="3" fillId="0" borderId="0" xfId="1" applyFont="1"/>
    <xf numFmtId="0" fontId="1" fillId="0" borderId="0" xfId="1" applyAlignment="1">
      <alignment vertical="top" wrapText="1"/>
    </xf>
    <xf numFmtId="0" fontId="2" fillId="0" borderId="0" xfId="1" applyFont="1"/>
    <xf numFmtId="164" fontId="1" fillId="0" borderId="0" xfId="1" applyNumberFormat="1" applyAlignment="1">
      <alignment horizontal="center"/>
    </xf>
    <xf numFmtId="0" fontId="2" fillId="0" borderId="0" xfId="1" applyFont="1" applyAlignment="1">
      <alignment vertical="top" wrapText="1"/>
    </xf>
    <xf numFmtId="2" fontId="1" fillId="0" borderId="0" xfId="1" applyNumberFormat="1"/>
    <xf numFmtId="164" fontId="1" fillId="0" borderId="0" xfId="1" applyNumberFormat="1"/>
    <xf numFmtId="0" fontId="1" fillId="0" borderId="0" xfId="1" applyAlignment="1">
      <alignment horizontal="center"/>
    </xf>
    <xf numFmtId="165" fontId="1" fillId="0" borderId="0" xfId="1" applyNumberFormat="1"/>
    <xf numFmtId="166" fontId="1" fillId="0" borderId="0" xfId="1" applyNumberFormat="1"/>
    <xf numFmtId="2" fontId="2" fillId="0" borderId="0" xfId="1" applyNumberFormat="1" applyFont="1"/>
    <xf numFmtId="0" fontId="4" fillId="0" borderId="0" xfId="2" applyNumberFormat="1" applyAlignment="1">
      <alignment horizontal="left"/>
    </xf>
    <xf numFmtId="167" fontId="4" fillId="0" borderId="0" xfId="2" applyAlignment="1">
      <alignment horizontal="left"/>
    </xf>
    <xf numFmtId="2" fontId="1" fillId="0" borderId="0" xfId="1" applyNumberFormat="1" applyAlignment="1">
      <alignment horizontal="center"/>
    </xf>
    <xf numFmtId="0" fontId="1" fillId="0" borderId="1" xfId="1" applyBorder="1"/>
    <xf numFmtId="164" fontId="4" fillId="0" borderId="0" xfId="2" applyNumberFormat="1" applyAlignment="1">
      <alignment horizontal="right"/>
    </xf>
    <xf numFmtId="164" fontId="1" fillId="0" borderId="0" xfId="1" applyNumberFormat="1" applyAlignment="1">
      <alignment horizontal="right"/>
    </xf>
    <xf numFmtId="164" fontId="1" fillId="0" borderId="2" xfId="1" applyNumberFormat="1" applyBorder="1"/>
    <xf numFmtId="164" fontId="1" fillId="0" borderId="1" xfId="1" applyNumberFormat="1" applyBorder="1" applyAlignment="1">
      <alignment horizontal="right"/>
    </xf>
    <xf numFmtId="164" fontId="1" fillId="0" borderId="1" xfId="1" applyNumberFormat="1" applyBorder="1"/>
    <xf numFmtId="2" fontId="1" fillId="0" borderId="1" xfId="1" applyNumberFormat="1" applyBorder="1"/>
    <xf numFmtId="2" fontId="1" fillId="0" borderId="0" xfId="1" applyNumberFormat="1" applyAlignment="1">
      <alignment horizontal="right"/>
    </xf>
    <xf numFmtId="0" fontId="4" fillId="0" borderId="0" xfId="2" applyNumberFormat="1" applyAlignment="1">
      <alignment horizontal="right"/>
    </xf>
    <xf numFmtId="0" fontId="5" fillId="0" borderId="0" xfId="1" applyFont="1" applyAlignment="1">
      <alignment horizontal="right"/>
    </xf>
    <xf numFmtId="0" fontId="1" fillId="0" borderId="0" xfId="1" applyAlignment="1">
      <alignment horizontal="right"/>
    </xf>
    <xf numFmtId="2" fontId="6" fillId="0" borderId="0" xfId="1" applyNumberFormat="1" applyFont="1" applyAlignment="1">
      <alignment horizontal="center"/>
    </xf>
    <xf numFmtId="2" fontId="6" fillId="0" borderId="1" xfId="1" applyNumberFormat="1" applyFont="1" applyBorder="1" applyAlignment="1">
      <alignment horizontal="center"/>
    </xf>
    <xf numFmtId="0" fontId="5" fillId="0" borderId="0" xfId="1" applyFont="1"/>
    <xf numFmtId="0" fontId="1" fillId="0" borderId="0" xfId="1" applyAlignment="1">
      <alignment horizontal="left"/>
    </xf>
    <xf numFmtId="0" fontId="6" fillId="0" borderId="0" xfId="1" applyFont="1"/>
    <xf numFmtId="0" fontId="4" fillId="0" borderId="0" xfId="2" applyNumberFormat="1" applyAlignment="1">
      <alignment horizontal="center"/>
    </xf>
    <xf numFmtId="2" fontId="1" fillId="0" borderId="1" xfId="1" applyNumberFormat="1" applyBorder="1" applyAlignment="1">
      <alignment horizontal="center"/>
    </xf>
    <xf numFmtId="164" fontId="2" fillId="0" borderId="0" xfId="1" applyNumberFormat="1" applyFont="1"/>
    <xf numFmtId="164" fontId="6" fillId="0" borderId="0" xfId="1" applyNumberFormat="1" applyFont="1"/>
    <xf numFmtId="2" fontId="6" fillId="0" borderId="0" xfId="1" applyNumberFormat="1" applyFont="1"/>
    <xf numFmtId="0" fontId="1" fillId="0" borderId="1" xfId="1" applyBorder="1" applyAlignment="1">
      <alignment horizontal="center"/>
    </xf>
    <xf numFmtId="164" fontId="6" fillId="0" borderId="0" xfId="1" applyNumberFormat="1" applyFont="1" applyAlignment="1">
      <alignment horizontal="right"/>
    </xf>
    <xf numFmtId="0" fontId="7" fillId="2" borderId="0" xfId="1" applyFont="1" applyFill="1"/>
    <xf numFmtId="0" fontId="1" fillId="0" borderId="0" xfId="1" quotePrefix="1" applyAlignment="1">
      <alignment horizontal="center"/>
    </xf>
    <xf numFmtId="166" fontId="6" fillId="0" borderId="0" xfId="1" applyNumberFormat="1" applyFont="1"/>
    <xf numFmtId="166" fontId="1" fillId="0" borderId="0" xfId="1" applyNumberFormat="1" applyAlignment="1">
      <alignment horizontal="center"/>
    </xf>
    <xf numFmtId="166" fontId="6" fillId="0" borderId="0" xfId="1" applyNumberFormat="1" applyFont="1" applyAlignment="1">
      <alignment horizontal="center"/>
    </xf>
    <xf numFmtId="166" fontId="6" fillId="0" borderId="0" xfId="1" applyNumberFormat="1" applyFont="1" applyAlignment="1">
      <alignment horizontal="right"/>
    </xf>
    <xf numFmtId="166" fontId="1" fillId="0" borderId="1" xfId="1" applyNumberFormat="1" applyBorder="1"/>
    <xf numFmtId="166" fontId="1" fillId="0" borderId="1" xfId="1" applyNumberFormat="1" applyBorder="1" applyAlignment="1">
      <alignment horizontal="center"/>
    </xf>
    <xf numFmtId="166" fontId="1" fillId="0" borderId="0" xfId="1" applyNumberFormat="1" applyAlignment="1">
      <alignment horizontal="right"/>
    </xf>
    <xf numFmtId="168" fontId="1" fillId="0" borderId="0" xfId="1" applyNumberFormat="1"/>
    <xf numFmtId="168" fontId="1" fillId="0" borderId="0" xfId="1" applyNumberFormat="1" applyAlignment="1">
      <alignment horizontal="right"/>
    </xf>
    <xf numFmtId="168" fontId="1" fillId="0" borderId="1" xfId="1" applyNumberFormat="1" applyBorder="1"/>
    <xf numFmtId="14" fontId="1" fillId="0" borderId="0" xfId="1" applyNumberFormat="1"/>
  </cellXfs>
  <cellStyles count="3">
    <cellStyle name="Normal" xfId="0" builtinId="0"/>
    <cellStyle name="Normal 2" xfId="1" xr:uid="{7BE53CCA-BAA9-45FB-BF0D-192B2430AA2D}"/>
    <cellStyle name="Normal_WOCEP1E-HYD" xfId="2" xr:uid="{3A1090BC-ABB8-4701-9992-F656C42031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6583A-9CC8-4D3E-8840-E789401A218B}">
  <dimension ref="A1:O283"/>
  <sheetViews>
    <sheetView tabSelected="1" topLeftCell="A271" workbookViewId="0">
      <pane ySplit="3825" activePane="bottomLeft"/>
      <selection activeCell="O282" sqref="O282"/>
      <selection pane="bottomLeft" activeCell="L14" sqref="L14"/>
    </sheetView>
  </sheetViews>
  <sheetFormatPr defaultRowHeight="12.75"/>
  <cols>
    <col min="1" max="1" width="9.85546875" style="1" bestFit="1" customWidth="1"/>
    <col min="2" max="4" width="9.5703125" style="1" bestFit="1" customWidth="1"/>
    <col min="5" max="16384" width="9.140625" style="1"/>
  </cols>
  <sheetData>
    <row r="1" spans="1:10">
      <c r="A1" s="1" t="s">
        <v>0</v>
      </c>
      <c r="C1" s="1" t="s">
        <v>1</v>
      </c>
    </row>
    <row r="2" spans="1:10">
      <c r="A2" s="1" t="s">
        <v>2</v>
      </c>
      <c r="C2" s="1" t="s">
        <v>3</v>
      </c>
    </row>
    <row r="3" spans="1:10">
      <c r="A3" s="1" t="s">
        <v>4</v>
      </c>
      <c r="C3" s="1" t="s">
        <v>5</v>
      </c>
    </row>
    <row r="4" spans="1:10">
      <c r="A4" s="1" t="s">
        <v>6</v>
      </c>
      <c r="C4" s="1" t="s">
        <v>7</v>
      </c>
    </row>
    <row r="6" spans="1:10">
      <c r="A6" s="1" t="s">
        <v>8</v>
      </c>
      <c r="B6" s="2" t="s">
        <v>9</v>
      </c>
      <c r="C6" s="2"/>
      <c r="D6" s="2"/>
      <c r="E6" s="2"/>
      <c r="F6" s="2"/>
      <c r="G6" s="2"/>
      <c r="H6" s="2"/>
      <c r="I6" s="2"/>
      <c r="J6" s="2"/>
    </row>
    <row r="7" spans="1:10">
      <c r="B7" s="2"/>
      <c r="C7" s="2"/>
      <c r="D7" s="2"/>
      <c r="E7" s="2"/>
      <c r="F7" s="2"/>
      <c r="G7" s="2"/>
      <c r="H7" s="2"/>
      <c r="I7" s="2"/>
      <c r="J7" s="2"/>
    </row>
    <row r="8" spans="1:10">
      <c r="B8" s="2"/>
      <c r="C8" s="2"/>
      <c r="D8" s="2"/>
      <c r="E8" s="2"/>
      <c r="F8" s="2"/>
      <c r="G8" s="2"/>
      <c r="H8" s="2"/>
      <c r="I8" s="2"/>
      <c r="J8" s="2"/>
    </row>
    <row r="9" spans="1:10">
      <c r="A9" s="1" t="s">
        <v>10</v>
      </c>
    </row>
    <row r="10" spans="1:10">
      <c r="A10" s="1" t="s">
        <v>11</v>
      </c>
    </row>
    <row r="11" spans="1:10">
      <c r="A11" s="1" t="s">
        <v>12</v>
      </c>
    </row>
    <row r="12" spans="1:10">
      <c r="A12" s="1" t="s">
        <v>13</v>
      </c>
    </row>
    <row r="13" spans="1:10">
      <c r="A13" s="1" t="s">
        <v>14</v>
      </c>
    </row>
    <row r="15" spans="1:10">
      <c r="A15" s="1" t="s">
        <v>10</v>
      </c>
    </row>
    <row r="16" spans="1:10">
      <c r="A16" s="3" t="s">
        <v>15</v>
      </c>
      <c r="B16" s="4"/>
      <c r="C16" s="4"/>
      <c r="D16" s="4"/>
      <c r="E16" s="4"/>
      <c r="F16" s="4"/>
      <c r="G16" s="4"/>
      <c r="H16" s="4"/>
      <c r="I16" s="4"/>
      <c r="J16" s="5"/>
    </row>
    <row r="17" spans="1:10">
      <c r="A17" s="1" t="s">
        <v>16</v>
      </c>
      <c r="B17" s="6"/>
      <c r="C17" s="6"/>
      <c r="D17" s="6"/>
      <c r="E17" s="6"/>
      <c r="F17" s="6"/>
      <c r="G17" s="6"/>
      <c r="H17" s="6"/>
      <c r="I17" s="6"/>
    </row>
    <row r="18" spans="1:10" ht="12.75" customHeight="1">
      <c r="B18" s="1" t="s">
        <v>8</v>
      </c>
      <c r="C18" s="2" t="s">
        <v>17</v>
      </c>
      <c r="D18" s="2"/>
      <c r="E18" s="2"/>
      <c r="F18" s="2"/>
      <c r="G18" s="2"/>
      <c r="H18" s="2"/>
      <c r="I18" s="2"/>
      <c r="J18" s="2"/>
    </row>
    <row r="19" spans="1:10">
      <c r="C19" s="2"/>
      <c r="D19" s="2"/>
      <c r="E19" s="2"/>
      <c r="F19" s="2"/>
      <c r="G19" s="2"/>
      <c r="H19" s="2"/>
      <c r="I19" s="2"/>
      <c r="J19" s="2"/>
    </row>
    <row r="20" spans="1:10">
      <c r="C20" s="7"/>
      <c r="D20" s="7"/>
      <c r="E20" s="7"/>
      <c r="F20" s="7"/>
      <c r="G20" s="7"/>
      <c r="H20" s="7"/>
      <c r="I20" s="7"/>
      <c r="J20" s="7"/>
    </row>
    <row r="21" spans="1:10">
      <c r="A21" s="1" t="s">
        <v>18</v>
      </c>
      <c r="B21" s="2" t="s">
        <v>19</v>
      </c>
      <c r="C21" s="2"/>
      <c r="D21" s="2"/>
      <c r="E21" s="2"/>
      <c r="F21" s="2"/>
      <c r="G21" s="2"/>
      <c r="H21" s="2"/>
      <c r="I21" s="2"/>
      <c r="J21" s="2"/>
    </row>
    <row r="22" spans="1:10">
      <c r="B22" s="2"/>
      <c r="C22" s="2"/>
      <c r="D22" s="2"/>
      <c r="E22" s="2"/>
      <c r="F22" s="2"/>
      <c r="G22" s="2"/>
      <c r="H22" s="2"/>
      <c r="I22" s="2"/>
      <c r="J22" s="2"/>
    </row>
    <row r="23" spans="1:10">
      <c r="B23" s="1" t="s">
        <v>20</v>
      </c>
    </row>
    <row r="24" spans="1:10">
      <c r="B24" s="1" t="s">
        <v>21</v>
      </c>
      <c r="C24" s="7"/>
      <c r="D24" s="7"/>
      <c r="E24" s="7"/>
      <c r="F24" s="7"/>
      <c r="G24" s="7"/>
      <c r="H24" s="7"/>
      <c r="I24" s="7"/>
    </row>
    <row r="25" spans="1:10">
      <c r="B25" s="1" t="s">
        <v>22</v>
      </c>
      <c r="C25" s="7"/>
      <c r="D25" s="7"/>
      <c r="E25" s="7"/>
      <c r="F25" s="7"/>
      <c r="G25" s="7"/>
      <c r="H25" s="7"/>
      <c r="I25" s="7"/>
    </row>
    <row r="26" spans="1:10">
      <c r="C26" s="7"/>
      <c r="D26" s="7"/>
      <c r="E26" s="7"/>
      <c r="F26" s="7"/>
      <c r="G26" s="7"/>
      <c r="H26" s="7"/>
      <c r="I26" s="7"/>
    </row>
    <row r="27" spans="1:10">
      <c r="A27" s="1" t="s">
        <v>23</v>
      </c>
      <c r="B27" s="8"/>
      <c r="C27" s="8"/>
      <c r="D27" s="9" t="s">
        <v>24</v>
      </c>
      <c r="E27" s="10"/>
      <c r="F27" s="10"/>
      <c r="G27" s="10"/>
      <c r="H27" s="10"/>
      <c r="I27" s="10"/>
    </row>
    <row r="28" spans="1:10">
      <c r="A28" s="1" t="s">
        <v>25</v>
      </c>
      <c r="B28" s="11"/>
      <c r="C28" s="11"/>
      <c r="D28" s="9" t="s">
        <v>26</v>
      </c>
      <c r="E28" s="11"/>
      <c r="F28" s="11"/>
      <c r="G28" s="11"/>
      <c r="H28" s="12"/>
    </row>
    <row r="29" spans="1:10">
      <c r="A29" s="1" t="s">
        <v>27</v>
      </c>
      <c r="D29" s="13">
        <v>20</v>
      </c>
    </row>
    <row r="30" spans="1:10">
      <c r="A30" s="1" t="s">
        <v>28</v>
      </c>
      <c r="D30" s="13" t="s">
        <v>29</v>
      </c>
    </row>
    <row r="32" spans="1:10">
      <c r="A32" s="1" t="s">
        <v>30</v>
      </c>
    </row>
    <row r="33" spans="1:11">
      <c r="A33" s="1" t="s">
        <v>31</v>
      </c>
      <c r="D33" s="13">
        <v>86</v>
      </c>
    </row>
    <row r="34" spans="1:11">
      <c r="A34" s="1" t="s">
        <v>32</v>
      </c>
      <c r="D34" s="13" t="s">
        <v>33</v>
      </c>
    </row>
    <row r="35" spans="1:11">
      <c r="A35" s="1" t="s">
        <v>31</v>
      </c>
      <c r="D35" s="13">
        <v>88</v>
      </c>
    </row>
    <row r="36" spans="1:11">
      <c r="A36" s="1" t="s">
        <v>32</v>
      </c>
      <c r="D36" s="13" t="s">
        <v>34</v>
      </c>
    </row>
    <row r="37" spans="1:11">
      <c r="A37" s="1" t="s">
        <v>10</v>
      </c>
      <c r="H37" s="1" t="s">
        <v>10</v>
      </c>
    </row>
    <row r="38" spans="1:11">
      <c r="A38" s="1" t="s">
        <v>35</v>
      </c>
    </row>
    <row r="39" spans="1:11">
      <c r="B39" s="1" t="s">
        <v>36</v>
      </c>
      <c r="C39" s="14"/>
      <c r="D39" s="15"/>
      <c r="F39" s="14"/>
      <c r="I39" s="11"/>
      <c r="J39" s="16"/>
    </row>
    <row r="40" spans="1:11">
      <c r="K40" s="16"/>
    </row>
    <row r="41" spans="1:11">
      <c r="A41" s="1" t="s">
        <v>37</v>
      </c>
      <c r="B41" s="1" t="s">
        <v>38</v>
      </c>
    </row>
    <row r="42" spans="1:11">
      <c r="B42" s="17">
        <v>58</v>
      </c>
      <c r="C42" s="18" t="s">
        <v>39</v>
      </c>
    </row>
    <row r="43" spans="1:11">
      <c r="B43" s="17">
        <v>59</v>
      </c>
      <c r="C43" s="18" t="s">
        <v>39</v>
      </c>
    </row>
    <row r="44" spans="1:11">
      <c r="B44" s="17">
        <v>61</v>
      </c>
      <c r="C44" s="18" t="s">
        <v>39</v>
      </c>
    </row>
    <row r="45" spans="1:11">
      <c r="B45" s="17">
        <v>70</v>
      </c>
      <c r="C45" s="18" t="s">
        <v>39</v>
      </c>
    </row>
    <row r="46" spans="1:11">
      <c r="B46" s="17">
        <v>204</v>
      </c>
      <c r="C46" s="18" t="s">
        <v>39</v>
      </c>
    </row>
    <row r="47" spans="1:11">
      <c r="B47" s="17">
        <v>218</v>
      </c>
      <c r="C47" s="18" t="s">
        <v>39</v>
      </c>
    </row>
    <row r="48" spans="1:11">
      <c r="B48" s="17">
        <v>251</v>
      </c>
      <c r="C48" s="18" t="s">
        <v>39</v>
      </c>
    </row>
    <row r="49" spans="1:14">
      <c r="B49" s="17">
        <v>252</v>
      </c>
      <c r="C49" s="18" t="s">
        <v>39</v>
      </c>
    </row>
    <row r="50" spans="1:14">
      <c r="B50" s="17">
        <v>475</v>
      </c>
      <c r="C50" s="18" t="s">
        <v>39</v>
      </c>
    </row>
    <row r="52" spans="1:14">
      <c r="A52" s="1" t="s">
        <v>40</v>
      </c>
    </row>
    <row r="53" spans="1:14">
      <c r="A53" s="1" t="s">
        <v>41</v>
      </c>
      <c r="B53" s="1" t="s">
        <v>42</v>
      </c>
      <c r="C53" s="1" t="s">
        <v>43</v>
      </c>
      <c r="D53" s="1" t="s">
        <v>44</v>
      </c>
      <c r="E53" s="1" t="s">
        <v>45</v>
      </c>
      <c r="F53" s="19" t="s">
        <v>46</v>
      </c>
      <c r="G53" s="1" t="s">
        <v>47</v>
      </c>
      <c r="H53" s="1" t="s">
        <v>48</v>
      </c>
      <c r="N53" s="12"/>
    </row>
    <row r="54" spans="1:14">
      <c r="A54" s="20" t="s">
        <v>49</v>
      </c>
      <c r="B54" s="20" t="s">
        <v>50</v>
      </c>
      <c r="C54" s="20" t="s">
        <v>50</v>
      </c>
      <c r="D54" s="20" t="s">
        <v>50</v>
      </c>
      <c r="E54" s="20" t="s">
        <v>50</v>
      </c>
      <c r="F54" s="20" t="s">
        <v>50</v>
      </c>
      <c r="G54" s="20" t="s">
        <v>46</v>
      </c>
      <c r="H54" s="20" t="s">
        <v>50</v>
      </c>
      <c r="I54" s="20"/>
    </row>
    <row r="55" spans="1:14">
      <c r="A55" s="1">
        <v>58</v>
      </c>
      <c r="B55" s="21">
        <v>2367.995231790967</v>
      </c>
      <c r="C55" s="22">
        <v>2367.2444772788886</v>
      </c>
      <c r="D55" s="22"/>
      <c r="E55" s="23">
        <f t="shared" ref="E55:E64" si="0">AVERAGE(B55:D55)</f>
        <v>2367.619854534928</v>
      </c>
      <c r="F55" s="11">
        <f>B55-C55</f>
        <v>0.7507545120784016</v>
      </c>
      <c r="G55" s="11">
        <f>ABS(F55)</f>
        <v>0.7507545120784016</v>
      </c>
      <c r="H55" s="11"/>
    </row>
    <row r="56" spans="1:14">
      <c r="A56" s="1">
        <v>200</v>
      </c>
      <c r="B56" s="22">
        <v>2367.0932240692528</v>
      </c>
      <c r="C56" s="22">
        <v>2367.1221005679045</v>
      </c>
      <c r="D56" s="22"/>
      <c r="E56" s="12">
        <f t="shared" si="0"/>
        <v>2367.1076623185786</v>
      </c>
      <c r="F56" s="11">
        <f>B56-C56</f>
        <v>-2.8876498651698057E-2</v>
      </c>
      <c r="G56" s="11">
        <f>ABS(F56)</f>
        <v>2.8876498651698057E-2</v>
      </c>
      <c r="H56" s="11"/>
    </row>
    <row r="57" spans="1:14">
      <c r="A57" s="1">
        <v>246</v>
      </c>
      <c r="B57" s="21">
        <v>2375.492572789693</v>
      </c>
      <c r="C57" s="22">
        <v>2374.9443538008163</v>
      </c>
      <c r="D57" s="22"/>
      <c r="E57" s="12">
        <f t="shared" si="0"/>
        <v>2375.2184632952549</v>
      </c>
      <c r="F57" s="11">
        <f>B57-C57</f>
        <v>0.54821898887666975</v>
      </c>
      <c r="G57" s="11">
        <f>ABS(F57)</f>
        <v>0.54821898887666975</v>
      </c>
      <c r="H57" s="11"/>
    </row>
    <row r="58" spans="1:14">
      <c r="A58" s="1">
        <v>355</v>
      </c>
      <c r="B58" s="21">
        <v>2347.25719944292</v>
      </c>
      <c r="C58" s="22">
        <v>2346.6504266523402</v>
      </c>
      <c r="D58" s="22"/>
      <c r="E58" s="12">
        <f t="shared" si="0"/>
        <v>2346.9538130476303</v>
      </c>
      <c r="F58" s="11">
        <f>B58-C58</f>
        <v>0.60677279057972555</v>
      </c>
      <c r="G58" s="11">
        <f>ABS(F58)</f>
        <v>0.60677279057972555</v>
      </c>
      <c r="H58" s="11"/>
    </row>
    <row r="59" spans="1:14">
      <c r="A59" s="1">
        <v>430</v>
      </c>
      <c r="B59" s="1">
        <v>2385.2085690508002</v>
      </c>
      <c r="C59" s="1">
        <v>2385.3515450517261</v>
      </c>
      <c r="D59" s="1">
        <v>2383.8780892810109</v>
      </c>
      <c r="E59" s="12">
        <f t="shared" si="0"/>
        <v>2384.8127344611789</v>
      </c>
      <c r="F59" s="11"/>
      <c r="G59" s="11"/>
      <c r="H59" s="11">
        <f>STDEV(B59:D59)</f>
        <v>0.81257722329563764</v>
      </c>
    </row>
    <row r="60" spans="1:14">
      <c r="A60" s="1">
        <v>431</v>
      </c>
      <c r="B60" s="1">
        <v>2384.4553042281932</v>
      </c>
      <c r="C60" s="1">
        <v>2384.0224175419594</v>
      </c>
      <c r="D60" s="1">
        <v>2384.7158080160043</v>
      </c>
      <c r="E60" s="12">
        <f t="shared" si="0"/>
        <v>2384.397843262052</v>
      </c>
      <c r="F60" s="11"/>
      <c r="G60" s="11"/>
      <c r="H60" s="11">
        <f>STDEV(B60:D60)</f>
        <v>0.35024835380975533</v>
      </c>
    </row>
    <row r="61" spans="1:14">
      <c r="A61" s="1">
        <v>432</v>
      </c>
      <c r="B61" s="1">
        <v>2384.4161767407231</v>
      </c>
      <c r="C61" s="1">
        <v>2384.4567621659166</v>
      </c>
      <c r="D61" s="1">
        <v>2384.8153415060374</v>
      </c>
      <c r="E61" s="12">
        <f t="shared" si="0"/>
        <v>2384.5627601375586</v>
      </c>
      <c r="F61" s="11"/>
      <c r="G61" s="11"/>
      <c r="H61" s="11">
        <f>STDEV(B61:D61)</f>
        <v>0.21968114384563045</v>
      </c>
    </row>
    <row r="62" spans="1:14">
      <c r="A62" s="1">
        <v>433</v>
      </c>
      <c r="B62" s="12">
        <v>2383.0704500948905</v>
      </c>
      <c r="C62" s="12">
        <v>2383.1749848708841</v>
      </c>
      <c r="D62" s="12">
        <v>2383.4295427288453</v>
      </c>
      <c r="E62" s="12">
        <f t="shared" si="0"/>
        <v>2383.2249925648734</v>
      </c>
      <c r="F62" s="11"/>
      <c r="G62" s="11"/>
      <c r="H62" s="11">
        <f>STDEV(B62:D62)</f>
        <v>0.18469557935622355</v>
      </c>
    </row>
    <row r="63" spans="1:14">
      <c r="A63" s="1">
        <v>434</v>
      </c>
      <c r="B63" s="1">
        <v>2382.3958328630074</v>
      </c>
      <c r="C63" s="1">
        <v>2383.6493719965551</v>
      </c>
      <c r="D63" s="1">
        <v>2382.1648770487141</v>
      </c>
      <c r="E63" s="12">
        <f t="shared" si="0"/>
        <v>2382.7366939694257</v>
      </c>
      <c r="F63" s="11"/>
      <c r="G63" s="11"/>
      <c r="H63" s="11">
        <f>STDEV(B63:D63)</f>
        <v>0.79879348579146148</v>
      </c>
    </row>
    <row r="64" spans="1:14">
      <c r="A64" s="20">
        <v>463</v>
      </c>
      <c r="B64" s="24">
        <v>2354.9158891296879</v>
      </c>
      <c r="C64" s="24">
        <v>2354.1364311104098</v>
      </c>
      <c r="D64" s="24"/>
      <c r="E64" s="25">
        <f t="shared" si="0"/>
        <v>2354.5261601200491</v>
      </c>
      <c r="F64" s="26">
        <f>B64-C64</f>
        <v>0.77945801927808134</v>
      </c>
      <c r="G64" s="26">
        <f>ABS(F64)</f>
        <v>0.77945801927808134</v>
      </c>
      <c r="H64" s="26"/>
      <c r="I64" s="20"/>
    </row>
    <row r="65" spans="1:9">
      <c r="A65" s="1" t="s">
        <v>51</v>
      </c>
      <c r="C65" s="11"/>
      <c r="D65" s="11"/>
      <c r="F65" s="27">
        <f>AVERAGE(F55:F64)</f>
        <v>0.53126556243223599</v>
      </c>
      <c r="G65" s="27">
        <f>AVERAGE(G55:G64)</f>
        <v>0.54281616189291526</v>
      </c>
      <c r="I65" s="27">
        <f>AVERAGE(G55:H64)</f>
        <v>0.50800765955632854</v>
      </c>
    </row>
    <row r="66" spans="1:9">
      <c r="A66" s="1" t="s">
        <v>52</v>
      </c>
      <c r="C66" s="11"/>
      <c r="D66" s="11"/>
      <c r="F66" s="27">
        <f>STDEV(F55:F64)</f>
        <v>0.32768993859212231</v>
      </c>
      <c r="G66" s="27">
        <f>STDEV(G55:G64)</f>
        <v>0.30310532183114919</v>
      </c>
      <c r="I66" s="27">
        <f>STDEV(G55:G64,H55:H64)</f>
        <v>0.29124624918414016</v>
      </c>
    </row>
    <row r="68" spans="1:9">
      <c r="A68" s="1" t="s">
        <v>53</v>
      </c>
    </row>
    <row r="69" spans="1:9">
      <c r="A69" s="1" t="s">
        <v>41</v>
      </c>
      <c r="C69" s="1" t="s">
        <v>45</v>
      </c>
      <c r="D69" s="1" t="s">
        <v>46</v>
      </c>
      <c r="E69" s="1" t="s">
        <v>47</v>
      </c>
      <c r="F69" s="1" t="s">
        <v>48</v>
      </c>
    </row>
    <row r="70" spans="1:9">
      <c r="A70" s="20" t="s">
        <v>49</v>
      </c>
      <c r="B70" s="20" t="s">
        <v>50</v>
      </c>
      <c r="C70" s="20" t="s">
        <v>50</v>
      </c>
      <c r="D70" s="20" t="s">
        <v>50</v>
      </c>
      <c r="E70" s="20" t="s">
        <v>46</v>
      </c>
      <c r="F70" s="20" t="s">
        <v>50</v>
      </c>
      <c r="G70" s="20"/>
    </row>
    <row r="71" spans="1:9">
      <c r="A71" s="28">
        <v>58</v>
      </c>
      <c r="B71" s="21">
        <f>E55</f>
        <v>2367.619854534928</v>
      </c>
      <c r="C71" s="12"/>
      <c r="D71" s="11"/>
      <c r="E71" s="11"/>
      <c r="F71" s="19"/>
    </row>
    <row r="72" spans="1:9">
      <c r="A72" s="28">
        <v>59</v>
      </c>
      <c r="B72" s="21">
        <v>2367.5893929764666</v>
      </c>
      <c r="C72" s="12"/>
      <c r="E72" s="11" t="s">
        <v>10</v>
      </c>
      <c r="G72" s="11"/>
    </row>
    <row r="73" spans="1:9">
      <c r="A73" s="29"/>
      <c r="B73" s="22"/>
      <c r="C73" s="12">
        <f>AVERAGE(B71:B72)</f>
        <v>2367.6046237556975</v>
      </c>
      <c r="D73" s="11">
        <f>B72-B71</f>
        <v>-3.0461558461411187E-2</v>
      </c>
      <c r="E73" s="11">
        <f>ABS(D73)</f>
        <v>3.0461558461411187E-2</v>
      </c>
      <c r="F73" s="19"/>
      <c r="G73" s="11"/>
    </row>
    <row r="74" spans="1:9">
      <c r="A74" s="28">
        <v>200</v>
      </c>
      <c r="B74" s="22">
        <f>E56</f>
        <v>2367.1076623185786</v>
      </c>
      <c r="C74" s="12"/>
      <c r="D74" s="11"/>
      <c r="E74" s="11"/>
      <c r="F74" s="19"/>
    </row>
    <row r="75" spans="1:9">
      <c r="A75" s="28">
        <v>201</v>
      </c>
      <c r="B75" s="21">
        <v>2367.1215719064912</v>
      </c>
      <c r="C75" s="12"/>
      <c r="D75" s="11"/>
      <c r="E75" s="11"/>
      <c r="F75" s="19"/>
    </row>
    <row r="76" spans="1:9">
      <c r="A76" s="30"/>
      <c r="B76" s="22"/>
      <c r="C76" s="12">
        <f>AVERAGE(B74:B75)</f>
        <v>2367.1146171125347</v>
      </c>
      <c r="D76" s="11">
        <f>B75-B74</f>
        <v>1.3909587912621646E-2</v>
      </c>
      <c r="E76" s="11">
        <f>ABS(D76)</f>
        <v>1.3909587912621646E-2</v>
      </c>
      <c r="F76" s="19"/>
    </row>
    <row r="77" spans="1:9">
      <c r="A77" s="28">
        <v>246</v>
      </c>
      <c r="B77" s="21">
        <f>E57</f>
        <v>2375.2184632952549</v>
      </c>
      <c r="C77" s="12"/>
      <c r="D77" s="11"/>
      <c r="E77" s="11"/>
      <c r="F77" s="19"/>
    </row>
    <row r="78" spans="1:9">
      <c r="A78" s="28">
        <v>247</v>
      </c>
      <c r="B78" s="21">
        <v>2374.8386236320148</v>
      </c>
      <c r="C78" s="12"/>
      <c r="D78" s="11"/>
      <c r="E78" s="11"/>
      <c r="F78" s="19"/>
    </row>
    <row r="79" spans="1:9">
      <c r="A79" s="30"/>
      <c r="B79" s="22"/>
      <c r="C79" s="12">
        <f>AVERAGE(B77:B78)</f>
        <v>2375.0285434636348</v>
      </c>
      <c r="D79" s="11">
        <f>B78-B77</f>
        <v>-0.37983966324009089</v>
      </c>
      <c r="E79" s="11">
        <f>ABS(D79)</f>
        <v>0.37983966324009089</v>
      </c>
      <c r="F79" s="19"/>
    </row>
    <row r="80" spans="1:9">
      <c r="A80" s="30">
        <v>355</v>
      </c>
      <c r="B80" s="21">
        <f>E58</f>
        <v>2346.9538130476303</v>
      </c>
      <c r="C80" s="12"/>
      <c r="D80" s="11"/>
      <c r="E80" s="11"/>
      <c r="F80" s="19"/>
    </row>
    <row r="81" spans="1:10">
      <c r="A81" s="30">
        <v>356</v>
      </c>
      <c r="B81" s="21">
        <v>2346.6793205947483</v>
      </c>
      <c r="C81" s="12"/>
      <c r="D81" s="11"/>
      <c r="E81" s="11"/>
      <c r="F81" s="19"/>
    </row>
    <row r="82" spans="1:10">
      <c r="A82" s="30"/>
      <c r="B82" s="22"/>
      <c r="C82" s="12">
        <f>AVERAGE(B80:B81)</f>
        <v>2346.8165668211896</v>
      </c>
      <c r="D82" s="11">
        <f>B81-B80</f>
        <v>-0.27449245288198654</v>
      </c>
      <c r="E82" s="11">
        <f>ABS(D82)</f>
        <v>0.27449245288198654</v>
      </c>
      <c r="F82" s="19"/>
    </row>
    <row r="83" spans="1:10">
      <c r="A83" s="1">
        <v>430</v>
      </c>
      <c r="B83" s="22">
        <f>E59</f>
        <v>2384.8127344611789</v>
      </c>
      <c r="C83" s="12"/>
      <c r="F83" s="19"/>
    </row>
    <row r="84" spans="1:10">
      <c r="A84" s="1">
        <v>431</v>
      </c>
      <c r="B84" s="22">
        <f>E60</f>
        <v>2384.397843262052</v>
      </c>
      <c r="C84" s="12"/>
      <c r="F84" s="19"/>
    </row>
    <row r="85" spans="1:10">
      <c r="A85" s="1">
        <v>432</v>
      </c>
      <c r="B85" s="22">
        <f>E61</f>
        <v>2384.5627601375586</v>
      </c>
      <c r="C85" s="12"/>
      <c r="F85" s="31"/>
    </row>
    <row r="86" spans="1:10">
      <c r="A86" s="1">
        <v>433</v>
      </c>
      <c r="B86" s="22">
        <f>E62</f>
        <v>2383.2249925648734</v>
      </c>
      <c r="C86" s="12"/>
      <c r="F86" s="19"/>
    </row>
    <row r="87" spans="1:10">
      <c r="A87" s="1">
        <v>434</v>
      </c>
      <c r="B87" s="22">
        <f>E63</f>
        <v>2382.7366939694257</v>
      </c>
      <c r="C87" s="12"/>
      <c r="F87" s="19"/>
    </row>
    <row r="88" spans="1:10">
      <c r="A88" s="20"/>
      <c r="B88" s="24"/>
      <c r="C88" s="25">
        <f>AVERAGE(B83:B87)</f>
        <v>2383.9470048790181</v>
      </c>
      <c r="D88" s="20"/>
      <c r="E88" s="20"/>
      <c r="F88" s="32">
        <f>STDEV(B83:B87)</f>
        <v>0.9107760118602426</v>
      </c>
      <c r="G88" s="20"/>
    </row>
    <row r="89" spans="1:10">
      <c r="A89" s="1" t="s">
        <v>51</v>
      </c>
      <c r="C89" s="11"/>
      <c r="D89" s="11">
        <f>AVERAGE(D71:D88)</f>
        <v>-0.16772102166771674</v>
      </c>
      <c r="E89" s="11">
        <f>AVERAGE(E71:E88)</f>
        <v>0.17467581562402756</v>
      </c>
      <c r="F89" s="19"/>
      <c r="G89" s="11">
        <f>AVERAGE(E71:F88)</f>
        <v>0.32189585487127059</v>
      </c>
    </row>
    <row r="90" spans="1:10">
      <c r="A90" s="1" t="s">
        <v>52</v>
      </c>
      <c r="C90" s="11"/>
      <c r="D90" s="11">
        <f>STDEV(D71:D88)</f>
        <v>0.18993358067340396</v>
      </c>
      <c r="E90" s="11">
        <f>STDEV(E71:E88)</f>
        <v>0.18138274208942362</v>
      </c>
      <c r="F90" s="19"/>
      <c r="G90" s="11">
        <f>STDEV(E71:F88)</f>
        <v>0.36475124965612887</v>
      </c>
    </row>
    <row r="91" spans="1:10">
      <c r="C91" s="11"/>
      <c r="D91" s="19"/>
      <c r="E91" s="11"/>
      <c r="F91" s="11"/>
      <c r="G91" s="11"/>
    </row>
    <row r="92" spans="1:10">
      <c r="A92" s="33" t="s">
        <v>54</v>
      </c>
      <c r="C92" s="11">
        <v>0.51</v>
      </c>
      <c r="D92" s="1" t="s">
        <v>50</v>
      </c>
      <c r="E92" s="11"/>
      <c r="F92" s="11"/>
    </row>
    <row r="95" spans="1:10">
      <c r="A95" s="5" t="s">
        <v>55</v>
      </c>
      <c r="B95" s="5"/>
      <c r="C95" s="5"/>
      <c r="D95" s="5"/>
      <c r="E95" s="5"/>
      <c r="F95" s="5"/>
      <c r="G95" s="5"/>
      <c r="H95" s="5"/>
      <c r="I95" s="5"/>
      <c r="J95" s="5"/>
    </row>
    <row r="96" spans="1:10">
      <c r="A96" s="1" t="s">
        <v>56</v>
      </c>
    </row>
    <row r="97" spans="1:10" ht="12.75" customHeight="1">
      <c r="B97" s="7" t="s">
        <v>8</v>
      </c>
      <c r="C97" s="2" t="s">
        <v>17</v>
      </c>
      <c r="D97" s="2"/>
      <c r="E97" s="2"/>
      <c r="F97" s="2"/>
      <c r="G97" s="2"/>
      <c r="H97" s="2"/>
      <c r="I97" s="2"/>
      <c r="J97" s="2"/>
    </row>
    <row r="98" spans="1:10">
      <c r="B98" s="7"/>
      <c r="C98" s="2"/>
      <c r="D98" s="2"/>
      <c r="E98" s="2"/>
      <c r="F98" s="2"/>
      <c r="G98" s="2"/>
      <c r="H98" s="2"/>
      <c r="I98" s="2"/>
      <c r="J98" s="2"/>
    </row>
    <row r="99" spans="1:10">
      <c r="B99" s="7"/>
      <c r="C99" s="7"/>
      <c r="D99" s="7"/>
      <c r="E99" s="7"/>
      <c r="F99" s="7"/>
      <c r="G99" s="7"/>
      <c r="H99" s="7"/>
      <c r="I99" s="7"/>
    </row>
    <row r="100" spans="1:10">
      <c r="A100" s="1" t="s">
        <v>18</v>
      </c>
      <c r="B100" s="2" t="s">
        <v>19</v>
      </c>
      <c r="C100" s="2"/>
      <c r="D100" s="2"/>
      <c r="E100" s="2"/>
      <c r="F100" s="2"/>
      <c r="G100" s="2"/>
      <c r="H100" s="2"/>
      <c r="I100" s="2"/>
    </row>
    <row r="101" spans="1:10">
      <c r="B101" s="2"/>
      <c r="C101" s="2"/>
      <c r="D101" s="2"/>
      <c r="E101" s="2"/>
      <c r="F101" s="2"/>
      <c r="G101" s="2"/>
      <c r="H101" s="2"/>
      <c r="I101" s="2"/>
    </row>
    <row r="102" spans="1:10">
      <c r="B102" s="1" t="s">
        <v>20</v>
      </c>
    </row>
    <row r="103" spans="1:10">
      <c r="B103" s="1" t="s">
        <v>21</v>
      </c>
      <c r="C103" s="7"/>
      <c r="D103" s="7"/>
      <c r="E103" s="7"/>
      <c r="F103" s="7"/>
      <c r="G103" s="7"/>
      <c r="H103" s="7"/>
      <c r="I103" s="7"/>
    </row>
    <row r="104" spans="1:10">
      <c r="B104" s="1" t="s">
        <v>22</v>
      </c>
      <c r="C104" s="7"/>
      <c r="D104" s="7"/>
      <c r="E104" s="7"/>
      <c r="F104" s="7"/>
      <c r="G104" s="7"/>
      <c r="H104" s="7"/>
      <c r="I104" s="7"/>
    </row>
    <row r="105" spans="1:10">
      <c r="C105" s="7"/>
      <c r="D105" s="7"/>
      <c r="E105" s="7"/>
      <c r="F105" s="7"/>
      <c r="G105" s="7"/>
      <c r="H105" s="7"/>
      <c r="I105" s="7"/>
    </row>
    <row r="106" spans="1:10">
      <c r="A106" s="1" t="s">
        <v>57</v>
      </c>
      <c r="D106" s="34" t="s">
        <v>58</v>
      </c>
    </row>
    <row r="107" spans="1:10">
      <c r="A107" s="1" t="s">
        <v>59</v>
      </c>
      <c r="D107" s="34" t="s">
        <v>60</v>
      </c>
      <c r="F107" s="35"/>
      <c r="G107" s="35"/>
    </row>
    <row r="108" spans="1:10">
      <c r="A108" s="1" t="s">
        <v>28</v>
      </c>
      <c r="D108" s="34" t="s">
        <v>29</v>
      </c>
    </row>
    <row r="109" spans="1:10">
      <c r="A109" s="1" t="s">
        <v>10</v>
      </c>
    </row>
    <row r="110" spans="1:10">
      <c r="A110" s="1" t="s">
        <v>30</v>
      </c>
      <c r="D110" s="13"/>
      <c r="I110" s="1" t="s">
        <v>10</v>
      </c>
    </row>
    <row r="111" spans="1:10">
      <c r="A111" s="1" t="s">
        <v>61</v>
      </c>
      <c r="D111" s="13">
        <v>86</v>
      </c>
      <c r="I111" s="1" t="s">
        <v>10</v>
      </c>
    </row>
    <row r="112" spans="1:10">
      <c r="A112" s="1" t="s">
        <v>32</v>
      </c>
      <c r="D112" s="13" t="s">
        <v>62</v>
      </c>
    </row>
    <row r="113" spans="1:10">
      <c r="A113" s="1" t="s">
        <v>61</v>
      </c>
      <c r="D113" s="13">
        <v>88</v>
      </c>
    </row>
    <row r="114" spans="1:10">
      <c r="A114" s="1" t="s">
        <v>32</v>
      </c>
      <c r="D114" s="13" t="s">
        <v>63</v>
      </c>
    </row>
    <row r="116" spans="1:10">
      <c r="A116" s="1" t="s">
        <v>64</v>
      </c>
      <c r="D116" s="13">
        <v>25</v>
      </c>
    </row>
    <row r="117" spans="1:10">
      <c r="A117" s="1" t="s">
        <v>65</v>
      </c>
      <c r="D117" s="13">
        <v>6</v>
      </c>
    </row>
    <row r="118" spans="1:10">
      <c r="A118" s="1" t="s">
        <v>66</v>
      </c>
      <c r="D118" s="9">
        <v>9.8069000000000003E-2</v>
      </c>
    </row>
    <row r="119" spans="1:10">
      <c r="A119" s="1" t="s">
        <v>67</v>
      </c>
      <c r="D119" s="13" t="s">
        <v>68</v>
      </c>
    </row>
    <row r="120" spans="1:10">
      <c r="A120" s="1" t="s">
        <v>10</v>
      </c>
    </row>
    <row r="121" spans="1:10">
      <c r="A121" s="1" t="s">
        <v>35</v>
      </c>
    </row>
    <row r="122" spans="1:10">
      <c r="B122" s="1" t="s">
        <v>36</v>
      </c>
      <c r="C122" s="14"/>
      <c r="D122" s="15"/>
      <c r="F122" s="14"/>
      <c r="I122" s="11"/>
      <c r="J122" s="16"/>
    </row>
    <row r="123" spans="1:10">
      <c r="A123" s="1" t="s">
        <v>10</v>
      </c>
    </row>
    <row r="124" spans="1:10">
      <c r="A124" s="1" t="s">
        <v>37</v>
      </c>
      <c r="B124" s="17">
        <v>57</v>
      </c>
      <c r="C124" s="18" t="s">
        <v>69</v>
      </c>
    </row>
    <row r="125" spans="1:10">
      <c r="A125" s="34"/>
      <c r="B125" s="17">
        <v>58</v>
      </c>
      <c r="C125" s="18" t="s">
        <v>39</v>
      </c>
    </row>
    <row r="126" spans="1:10">
      <c r="A126" s="13"/>
      <c r="B126" s="17">
        <v>59</v>
      </c>
      <c r="C126" s="18" t="s">
        <v>39</v>
      </c>
    </row>
    <row r="127" spans="1:10">
      <c r="A127" s="13"/>
      <c r="B127" s="17">
        <v>61</v>
      </c>
      <c r="C127" s="18" t="s">
        <v>39</v>
      </c>
    </row>
    <row r="128" spans="1:10">
      <c r="A128" s="13"/>
      <c r="B128" s="17">
        <v>63</v>
      </c>
      <c r="C128" s="18" t="s">
        <v>70</v>
      </c>
    </row>
    <row r="129" spans="1:3">
      <c r="A129" s="13"/>
      <c r="B129" s="17">
        <v>70</v>
      </c>
      <c r="C129" s="18" t="s">
        <v>39</v>
      </c>
    </row>
    <row r="130" spans="1:3">
      <c r="A130" s="13"/>
      <c r="B130" s="17">
        <v>73</v>
      </c>
      <c r="C130" s="18" t="s">
        <v>71</v>
      </c>
    </row>
    <row r="131" spans="1:3">
      <c r="A131" s="13"/>
      <c r="B131" s="17">
        <v>199</v>
      </c>
      <c r="C131" s="18" t="s">
        <v>72</v>
      </c>
    </row>
    <row r="132" spans="1:3">
      <c r="A132" s="13"/>
      <c r="B132" s="17">
        <v>204</v>
      </c>
      <c r="C132" s="18" t="s">
        <v>39</v>
      </c>
    </row>
    <row r="133" spans="1:3">
      <c r="A133" s="13"/>
      <c r="B133" s="17">
        <v>213</v>
      </c>
      <c r="C133" s="18" t="s">
        <v>69</v>
      </c>
    </row>
    <row r="134" spans="1:3">
      <c r="A134" s="13"/>
      <c r="B134" s="17">
        <v>214</v>
      </c>
      <c r="C134" s="18" t="s">
        <v>70</v>
      </c>
    </row>
    <row r="135" spans="1:3">
      <c r="A135" s="13"/>
      <c r="B135" s="17">
        <v>215</v>
      </c>
      <c r="C135" s="18" t="s">
        <v>69</v>
      </c>
    </row>
    <row r="136" spans="1:3">
      <c r="A136" s="13"/>
      <c r="B136" s="17">
        <v>218</v>
      </c>
      <c r="C136" s="18" t="s">
        <v>39</v>
      </c>
    </row>
    <row r="137" spans="1:3">
      <c r="A137" s="13"/>
      <c r="B137" s="17">
        <v>220</v>
      </c>
      <c r="C137" s="18" t="s">
        <v>69</v>
      </c>
    </row>
    <row r="138" spans="1:3">
      <c r="A138" s="13"/>
      <c r="B138" s="17">
        <v>244</v>
      </c>
      <c r="C138" s="18" t="s">
        <v>70</v>
      </c>
    </row>
    <row r="139" spans="1:3">
      <c r="A139" s="13"/>
      <c r="B139" s="17">
        <v>245</v>
      </c>
      <c r="C139" s="18" t="s">
        <v>70</v>
      </c>
    </row>
    <row r="140" spans="1:3">
      <c r="A140" s="13"/>
      <c r="B140" s="17">
        <v>249</v>
      </c>
      <c r="C140" s="18" t="s">
        <v>70</v>
      </c>
    </row>
    <row r="141" spans="1:3">
      <c r="A141" s="13"/>
      <c r="B141" s="17">
        <v>251</v>
      </c>
      <c r="C141" s="18" t="s">
        <v>39</v>
      </c>
    </row>
    <row r="142" spans="1:3">
      <c r="A142" s="13"/>
      <c r="B142" s="17">
        <v>252</v>
      </c>
      <c r="C142" s="18" t="s">
        <v>39</v>
      </c>
    </row>
    <row r="143" spans="1:3">
      <c r="A143" s="13"/>
      <c r="B143" s="17">
        <v>253</v>
      </c>
      <c r="C143" s="18" t="s">
        <v>70</v>
      </c>
    </row>
    <row r="144" spans="1:3">
      <c r="A144" s="13"/>
      <c r="B144" s="17">
        <v>263</v>
      </c>
      <c r="C144" s="18" t="s">
        <v>70</v>
      </c>
    </row>
    <row r="145" spans="1:15">
      <c r="A145" s="13"/>
      <c r="B145" s="17">
        <v>355</v>
      </c>
      <c r="C145" s="18" t="s">
        <v>73</v>
      </c>
    </row>
    <row r="146" spans="1:15">
      <c r="A146" s="13"/>
      <c r="B146" s="17">
        <v>373</v>
      </c>
      <c r="C146" s="18" t="s">
        <v>70</v>
      </c>
    </row>
    <row r="147" spans="1:15">
      <c r="A147" s="13"/>
      <c r="B147" s="17">
        <v>375</v>
      </c>
      <c r="C147" s="18" t="s">
        <v>70</v>
      </c>
    </row>
    <row r="148" spans="1:15">
      <c r="A148" s="13"/>
      <c r="B148" s="17">
        <v>432</v>
      </c>
      <c r="C148" s="18" t="s">
        <v>74</v>
      </c>
    </row>
    <row r="149" spans="1:15">
      <c r="A149" s="13"/>
      <c r="B149" s="17">
        <v>463</v>
      </c>
      <c r="C149" s="18" t="s">
        <v>75</v>
      </c>
    </row>
    <row r="150" spans="1:15">
      <c r="A150" s="13"/>
      <c r="B150" s="17">
        <v>475</v>
      </c>
      <c r="C150" s="18" t="s">
        <v>39</v>
      </c>
    </row>
    <row r="151" spans="1:15">
      <c r="A151" s="13"/>
      <c r="N151" s="36"/>
      <c r="O151" s="18"/>
    </row>
    <row r="152" spans="1:15">
      <c r="A152" s="1" t="s">
        <v>40</v>
      </c>
      <c r="L152" s="1" t="s">
        <v>10</v>
      </c>
    </row>
    <row r="153" spans="1:15">
      <c r="A153" s="1" t="s">
        <v>41</v>
      </c>
      <c r="B153" s="1" t="s">
        <v>42</v>
      </c>
      <c r="C153" s="1" t="s">
        <v>43</v>
      </c>
      <c r="D153" s="1" t="s">
        <v>44</v>
      </c>
      <c r="E153" s="1" t="s">
        <v>45</v>
      </c>
      <c r="F153" s="1" t="s">
        <v>48</v>
      </c>
      <c r="G153" s="19" t="s">
        <v>76</v>
      </c>
      <c r="H153" s="1" t="s">
        <v>77</v>
      </c>
    </row>
    <row r="154" spans="1:15">
      <c r="A154" s="20" t="s">
        <v>49</v>
      </c>
      <c r="B154" s="20" t="s">
        <v>50</v>
      </c>
      <c r="C154" s="20" t="s">
        <v>50</v>
      </c>
      <c r="D154" s="20" t="s">
        <v>50</v>
      </c>
      <c r="E154" s="20" t="s">
        <v>50</v>
      </c>
      <c r="F154" s="20" t="s">
        <v>50</v>
      </c>
      <c r="G154" s="20" t="s">
        <v>50</v>
      </c>
      <c r="H154" s="37" t="s">
        <v>76</v>
      </c>
      <c r="I154" s="20"/>
    </row>
    <row r="155" spans="1:15">
      <c r="A155" s="13">
        <v>58</v>
      </c>
      <c r="B155" s="12">
        <v>2378.9372982317868</v>
      </c>
      <c r="C155" s="12">
        <v>2378.1161956581218</v>
      </c>
      <c r="D155" s="12"/>
      <c r="E155" s="38">
        <f>AVERAGE(B155:C155)</f>
        <v>2378.5267469449545</v>
      </c>
      <c r="F155" s="8"/>
      <c r="G155" s="16">
        <f>B155-C155</f>
        <v>0.82110257366502992</v>
      </c>
      <c r="H155" s="16">
        <f>ABS(G155)</f>
        <v>0.82110257366502992</v>
      </c>
    </row>
    <row r="156" spans="1:15">
      <c r="A156" s="13">
        <v>200</v>
      </c>
      <c r="B156" s="12">
        <v>2429.7182179209794</v>
      </c>
      <c r="C156" s="12">
        <v>2430.3720842792482</v>
      </c>
      <c r="D156" s="12"/>
      <c r="E156" s="38">
        <f>AVERAGE(B156:C156)</f>
        <v>2430.0451511001138</v>
      </c>
      <c r="F156" s="8"/>
      <c r="G156" s="16">
        <f>B156-C156</f>
        <v>-0.65386635826871498</v>
      </c>
      <c r="H156" s="16">
        <f>ABS(G156)</f>
        <v>0.65386635826871498</v>
      </c>
    </row>
    <row r="157" spans="1:15">
      <c r="A157" s="13">
        <v>246</v>
      </c>
      <c r="B157" s="12">
        <v>2432.9102875461176</v>
      </c>
      <c r="C157" s="39">
        <v>2471.1874965117022</v>
      </c>
      <c r="D157" s="12"/>
      <c r="E157" s="12">
        <f>AVERAGE(B157)</f>
        <v>2432.9102875461176</v>
      </c>
      <c r="F157" s="35"/>
      <c r="G157" s="16"/>
      <c r="H157" s="16"/>
      <c r="J157" s="1" t="s">
        <v>78</v>
      </c>
    </row>
    <row r="158" spans="1:15">
      <c r="A158" s="13">
        <v>355</v>
      </c>
      <c r="B158" s="12">
        <v>2429.9559950307616</v>
      </c>
      <c r="C158" s="12">
        <v>2428.5458033125551</v>
      </c>
      <c r="D158" s="12"/>
      <c r="E158" s="12">
        <f>AVERAGE(B158:C158)</f>
        <v>2429.2508991716586</v>
      </c>
      <c r="G158" s="11">
        <f>B158-C158</f>
        <v>1.4101917182065336</v>
      </c>
      <c r="H158" s="40">
        <f>ABS(G158)</f>
        <v>1.4101917182065336</v>
      </c>
    </row>
    <row r="159" spans="1:15">
      <c r="A159" s="13">
        <v>430</v>
      </c>
      <c r="B159" s="12">
        <v>2416.2124858010807</v>
      </c>
      <c r="C159" s="12">
        <v>2416.7439477080216</v>
      </c>
      <c r="D159" s="12">
        <v>2417.3545930209848</v>
      </c>
      <c r="E159" s="12">
        <f>AVERAGE(B159:D159)</f>
        <v>2416.7703421766955</v>
      </c>
      <c r="F159" s="11">
        <f>STDEV(B159:D159)</f>
        <v>0.57151091540032806</v>
      </c>
      <c r="G159" s="11"/>
      <c r="H159" s="11"/>
    </row>
    <row r="160" spans="1:15">
      <c r="A160" s="13">
        <v>431</v>
      </c>
      <c r="B160" s="12">
        <v>2416.832728764562</v>
      </c>
      <c r="C160" s="12">
        <v>2416.6738736557145</v>
      </c>
      <c r="D160" s="12">
        <v>2416.6099135127006</v>
      </c>
      <c r="E160" s="12">
        <f>AVERAGE(B160:D160)</f>
        <v>2416.7055053109925</v>
      </c>
      <c r="F160" s="11">
        <f>STDEV(B160:D160)</f>
        <v>0.11472611005012846</v>
      </c>
      <c r="G160" s="11"/>
      <c r="H160" s="11"/>
    </row>
    <row r="161" spans="1:10">
      <c r="A161" s="13">
        <v>432</v>
      </c>
      <c r="B161" s="39">
        <v>2410.8257792823706</v>
      </c>
      <c r="C161" s="12">
        <v>2411.4043969568002</v>
      </c>
      <c r="D161" s="39">
        <v>2411.1455214249581</v>
      </c>
      <c r="E161" s="12">
        <f>AVERAGE(C161)</f>
        <v>2411.4043969568002</v>
      </c>
      <c r="F161" s="11"/>
      <c r="G161" s="11"/>
      <c r="H161" s="11"/>
      <c r="J161" s="1" t="s">
        <v>69</v>
      </c>
    </row>
    <row r="162" spans="1:10">
      <c r="A162" s="13">
        <v>433</v>
      </c>
      <c r="B162" s="39">
        <v>2414.9224754842703</v>
      </c>
      <c r="C162" s="12">
        <v>2416.7799529097733</v>
      </c>
      <c r="D162" s="12">
        <v>2415.6686689979952</v>
      </c>
      <c r="E162" s="12">
        <f>AVERAGE(C162:D162)</f>
        <v>2416.224310953884</v>
      </c>
      <c r="F162" s="11"/>
      <c r="G162" s="16">
        <f>C162-D162</f>
        <v>1.1112839117781732</v>
      </c>
      <c r="H162" s="16">
        <f>ABS(G162)</f>
        <v>1.1112839117781732</v>
      </c>
      <c r="J162" s="1" t="s">
        <v>69</v>
      </c>
    </row>
    <row r="163" spans="1:10">
      <c r="A163" s="13">
        <v>434</v>
      </c>
      <c r="B163" s="12">
        <v>2412.731207148734</v>
      </c>
      <c r="C163" s="39">
        <v>2411.3553522060311</v>
      </c>
      <c r="D163" s="12">
        <v>2413.8615356538007</v>
      </c>
      <c r="E163" s="12">
        <f>AVERAGE(B163,D163)</f>
        <v>2413.2963714012676</v>
      </c>
      <c r="F163" s="40"/>
      <c r="G163" s="16">
        <f>B163-D163</f>
        <v>-1.1303285050667</v>
      </c>
      <c r="H163" s="16">
        <f>ABS(G163)</f>
        <v>1.1303285050667</v>
      </c>
      <c r="J163" s="1" t="s">
        <v>69</v>
      </c>
    </row>
    <row r="164" spans="1:10">
      <c r="A164" s="41">
        <v>463</v>
      </c>
      <c r="B164" s="25">
        <v>2426.9049864069493</v>
      </c>
      <c r="C164" s="25">
        <v>2426.93377401614</v>
      </c>
      <c r="D164" s="25"/>
      <c r="E164" s="25">
        <f>AVERAGE(B164:C164)</f>
        <v>2426.9193802115446</v>
      </c>
      <c r="F164" s="20"/>
      <c r="G164" s="26">
        <f>B164-C164</f>
        <v>-2.8787609190658259E-2</v>
      </c>
      <c r="H164" s="26">
        <f>ABS(G164)</f>
        <v>2.8787609190658259E-2</v>
      </c>
      <c r="I164" s="20"/>
    </row>
    <row r="165" spans="1:10">
      <c r="A165" s="1" t="s">
        <v>51</v>
      </c>
      <c r="C165" s="11"/>
      <c r="D165" s="11"/>
      <c r="F165" s="11"/>
      <c r="G165" s="27">
        <f>AVERAGE(G155:G164)</f>
        <v>0.25493262185394389</v>
      </c>
      <c r="H165" s="11"/>
      <c r="I165" s="27">
        <f>AVERAGE(H155:H164,F155:F164)</f>
        <v>0.73022471270328326</v>
      </c>
    </row>
    <row r="166" spans="1:10">
      <c r="A166" s="1" t="s">
        <v>52</v>
      </c>
      <c r="C166" s="11"/>
      <c r="D166" s="11"/>
      <c r="F166" s="11"/>
      <c r="G166" s="27">
        <f>STDEV(G155:G164)</f>
        <v>1.0211631281364892</v>
      </c>
      <c r="H166" s="11"/>
      <c r="I166" s="27">
        <f>STDEV(H155:H164,F155:F164)</f>
        <v>0.48957361621366435</v>
      </c>
    </row>
    <row r="167" spans="1:10">
      <c r="C167" s="11"/>
      <c r="D167" s="11"/>
      <c r="E167" s="11"/>
      <c r="F167" s="11"/>
      <c r="G167" s="11"/>
      <c r="H167" s="11"/>
    </row>
    <row r="168" spans="1:10">
      <c r="A168" s="1" t="s">
        <v>53</v>
      </c>
      <c r="H168" s="11"/>
    </row>
    <row r="169" spans="1:10">
      <c r="A169" s="1" t="s">
        <v>41</v>
      </c>
      <c r="C169" s="1" t="s">
        <v>45</v>
      </c>
      <c r="D169" s="1" t="s">
        <v>79</v>
      </c>
      <c r="E169" s="19" t="s">
        <v>76</v>
      </c>
      <c r="F169" s="1" t="s">
        <v>77</v>
      </c>
      <c r="H169" s="11"/>
    </row>
    <row r="170" spans="1:10">
      <c r="A170" s="20" t="s">
        <v>49</v>
      </c>
      <c r="B170" s="20" t="s">
        <v>50</v>
      </c>
      <c r="C170" s="20" t="s">
        <v>50</v>
      </c>
      <c r="D170" s="20" t="s">
        <v>50</v>
      </c>
      <c r="E170" s="20" t="s">
        <v>50</v>
      </c>
      <c r="F170" s="37" t="s">
        <v>76</v>
      </c>
      <c r="G170" s="20"/>
      <c r="H170" s="11"/>
    </row>
    <row r="171" spans="1:10">
      <c r="A171" s="28">
        <v>58</v>
      </c>
      <c r="B171" s="12">
        <f>E155</f>
        <v>2378.5267469449545</v>
      </c>
      <c r="C171" s="12"/>
      <c r="H171" s="11"/>
    </row>
    <row r="172" spans="1:10">
      <c r="A172" s="28">
        <v>59</v>
      </c>
      <c r="B172" s="12">
        <v>2378.9820822946986</v>
      </c>
      <c r="C172" s="12"/>
      <c r="H172" s="11"/>
    </row>
    <row r="173" spans="1:10">
      <c r="A173" s="30"/>
      <c r="B173" s="12"/>
      <c r="C173" s="12">
        <f>AVERAGE(B171:B172)</f>
        <v>2378.7544146198265</v>
      </c>
      <c r="D173" s="19"/>
      <c r="E173" s="11">
        <f>B172-B171</f>
        <v>0.45533534974401846</v>
      </c>
      <c r="F173" s="11">
        <f>ABS(E173)</f>
        <v>0.45533534974401846</v>
      </c>
      <c r="H173" s="11"/>
    </row>
    <row r="174" spans="1:10">
      <c r="A174" s="28">
        <v>200</v>
      </c>
      <c r="B174" s="12">
        <f>E156</f>
        <v>2430.0451511001138</v>
      </c>
      <c r="C174" s="12"/>
      <c r="D174" s="19"/>
      <c r="E174" s="11"/>
      <c r="F174" s="11"/>
      <c r="H174" s="11"/>
    </row>
    <row r="175" spans="1:10">
      <c r="A175" s="28">
        <v>201</v>
      </c>
      <c r="B175" s="22">
        <v>2431.4280935810548</v>
      </c>
      <c r="C175" s="12"/>
      <c r="F175" s="11" t="s">
        <v>10</v>
      </c>
      <c r="G175" s="11"/>
      <c r="H175" s="11"/>
    </row>
    <row r="176" spans="1:10">
      <c r="A176" s="29"/>
      <c r="B176" s="22"/>
      <c r="C176" s="12">
        <f>AVERAGE(B174:B175)</f>
        <v>2430.7366223405843</v>
      </c>
      <c r="D176" s="19"/>
      <c r="E176" s="11">
        <f>B175-B174</f>
        <v>1.3829424809409829</v>
      </c>
      <c r="F176" s="11">
        <f>ABS(E176)</f>
        <v>1.3829424809409829</v>
      </c>
      <c r="G176" s="11"/>
      <c r="H176" s="11"/>
    </row>
    <row r="177" spans="1:10">
      <c r="A177" s="28">
        <v>246</v>
      </c>
      <c r="B177" s="22">
        <f>E157</f>
        <v>2432.9102875461176</v>
      </c>
      <c r="C177" s="12"/>
      <c r="D177" s="19"/>
      <c r="E177" s="11"/>
      <c r="F177" s="11"/>
      <c r="H177" s="11"/>
    </row>
    <row r="178" spans="1:10">
      <c r="A178" s="28">
        <v>247</v>
      </c>
      <c r="B178" s="22">
        <v>2432.8501845226351</v>
      </c>
      <c r="C178" s="12"/>
      <c r="D178" s="19"/>
      <c r="E178" s="11"/>
      <c r="F178" s="11"/>
      <c r="H178" s="11"/>
    </row>
    <row r="179" spans="1:10">
      <c r="A179" s="30"/>
      <c r="B179" s="22"/>
      <c r="C179" s="12">
        <f>AVERAGE(B177:B178)</f>
        <v>2432.8802360343761</v>
      </c>
      <c r="D179" s="19"/>
      <c r="E179" s="11">
        <f>B178-B177</f>
        <v>-6.010302348249752E-2</v>
      </c>
      <c r="F179" s="11">
        <f>ABS(E179)</f>
        <v>6.010302348249752E-2</v>
      </c>
      <c r="H179" s="11"/>
    </row>
    <row r="180" spans="1:10">
      <c r="A180" s="28">
        <v>355</v>
      </c>
      <c r="B180" s="22">
        <f>E158</f>
        <v>2429.2508991716586</v>
      </c>
      <c r="C180" s="12"/>
      <c r="D180" s="19"/>
      <c r="E180" s="11"/>
      <c r="F180" s="11"/>
      <c r="H180" s="11"/>
    </row>
    <row r="181" spans="1:10">
      <c r="A181" s="28">
        <v>356</v>
      </c>
      <c r="B181" s="22">
        <v>2429.8193943096803</v>
      </c>
      <c r="C181" s="12"/>
      <c r="D181" s="19"/>
      <c r="E181" s="11"/>
      <c r="F181" s="11"/>
      <c r="H181" s="11"/>
    </row>
    <row r="182" spans="1:10">
      <c r="A182" s="30"/>
      <c r="B182" s="22"/>
      <c r="C182" s="12">
        <f>AVERAGE(B180:B181)</f>
        <v>2429.5351467406695</v>
      </c>
      <c r="D182" s="19"/>
      <c r="E182" s="11">
        <f>B181-B180</f>
        <v>0.56849513802171714</v>
      </c>
      <c r="F182" s="11">
        <f>ABS(E182)</f>
        <v>0.56849513802171714</v>
      </c>
      <c r="H182" s="11"/>
    </row>
    <row r="183" spans="1:10">
      <c r="A183" s="1">
        <v>430</v>
      </c>
      <c r="B183" s="22">
        <f>E159</f>
        <v>2416.7703421766955</v>
      </c>
      <c r="C183" s="12"/>
      <c r="D183" s="19"/>
      <c r="H183" s="11"/>
    </row>
    <row r="184" spans="1:10">
      <c r="A184" s="1">
        <v>431</v>
      </c>
      <c r="B184" s="22">
        <f>E160</f>
        <v>2416.7055053109925</v>
      </c>
      <c r="C184" s="12"/>
      <c r="D184" s="19"/>
      <c r="H184" s="11"/>
    </row>
    <row r="185" spans="1:10">
      <c r="A185" s="1">
        <v>432</v>
      </c>
      <c r="B185" s="42">
        <f>E161</f>
        <v>2411.4043969568002</v>
      </c>
      <c r="C185" s="12"/>
      <c r="D185" s="31"/>
      <c r="H185" s="11"/>
    </row>
    <row r="186" spans="1:10">
      <c r="A186" s="1">
        <v>433</v>
      </c>
      <c r="B186" s="22">
        <f>E162</f>
        <v>2416.224310953884</v>
      </c>
      <c r="C186" s="12"/>
      <c r="D186" s="19"/>
      <c r="H186" s="11"/>
    </row>
    <row r="187" spans="1:10">
      <c r="A187" s="1">
        <v>434</v>
      </c>
      <c r="B187" s="22">
        <f>E163</f>
        <v>2413.2963714012676</v>
      </c>
      <c r="C187" s="12"/>
      <c r="D187" s="19"/>
      <c r="H187" s="11"/>
    </row>
    <row r="188" spans="1:10">
      <c r="A188" s="20"/>
      <c r="B188" s="24"/>
      <c r="C188" s="25">
        <f>AVERAGE(B183:B187)</f>
        <v>2414.880185359928</v>
      </c>
      <c r="D188" s="32">
        <f>STDEV(B183:B187)</f>
        <v>2.4135415371928057</v>
      </c>
      <c r="E188" s="20"/>
      <c r="F188" s="20"/>
      <c r="G188" s="20"/>
      <c r="H188" s="11"/>
    </row>
    <row r="189" spans="1:10">
      <c r="A189" s="1" t="s">
        <v>51</v>
      </c>
      <c r="C189" s="11"/>
      <c r="D189" s="19"/>
      <c r="E189" s="11">
        <f>AVERAGE(E173:E182)</f>
        <v>0.58666748630605525</v>
      </c>
      <c r="F189" s="11"/>
      <c r="G189" s="11">
        <f>AVERAGE(D188,F173:F188)</f>
        <v>0.97608350587640447</v>
      </c>
    </row>
    <row r="190" spans="1:10">
      <c r="A190" s="1" t="s">
        <v>52</v>
      </c>
      <c r="C190" s="11"/>
      <c r="D190" s="19"/>
      <c r="E190" s="11">
        <f>STDEV(E173:E182)</f>
        <v>0.59720022431038289</v>
      </c>
      <c r="F190" s="11"/>
      <c r="G190" s="11">
        <f>STDEV(D188,F173:F188)</f>
        <v>0.93650240005551033</v>
      </c>
    </row>
    <row r="191" spans="1:10">
      <c r="C191" s="11"/>
      <c r="D191" s="19"/>
      <c r="E191" s="11"/>
      <c r="F191" s="11"/>
      <c r="G191" s="11"/>
    </row>
    <row r="192" spans="1:10">
      <c r="A192" s="33" t="s">
        <v>54</v>
      </c>
      <c r="C192" s="11">
        <v>0.98</v>
      </c>
      <c r="D192" s="1" t="s">
        <v>80</v>
      </c>
      <c r="E192" s="11"/>
      <c r="F192" s="11"/>
      <c r="J192" s="6"/>
    </row>
    <row r="193" spans="1:13">
      <c r="A193" s="33"/>
      <c r="C193" s="11"/>
      <c r="E193" s="11"/>
      <c r="F193" s="11"/>
      <c r="J193" s="6"/>
    </row>
    <row r="194" spans="1:13">
      <c r="A194" s="43" t="s">
        <v>81</v>
      </c>
      <c r="B194" s="4"/>
      <c r="C194" s="4"/>
      <c r="D194" s="4"/>
      <c r="E194" s="4"/>
      <c r="F194" s="4"/>
      <c r="G194" s="4"/>
      <c r="H194" s="4"/>
      <c r="I194" s="4"/>
      <c r="J194" s="4"/>
    </row>
    <row r="195" spans="1:13">
      <c r="A195" s="1" t="s">
        <v>82</v>
      </c>
    </row>
    <row r="196" spans="1:13">
      <c r="B196" s="1" t="s">
        <v>8</v>
      </c>
      <c r="C196" s="2" t="s">
        <v>17</v>
      </c>
      <c r="D196" s="2"/>
      <c r="E196" s="2"/>
      <c r="F196" s="2"/>
      <c r="G196" s="2"/>
      <c r="H196" s="2"/>
      <c r="I196" s="2"/>
      <c r="J196" s="2"/>
    </row>
    <row r="197" spans="1:13">
      <c r="C197" s="2"/>
      <c r="D197" s="2"/>
      <c r="E197" s="2"/>
      <c r="F197" s="2"/>
      <c r="G197" s="2"/>
      <c r="H197" s="2"/>
      <c r="I197" s="2"/>
      <c r="J197" s="2"/>
    </row>
    <row r="199" spans="1:13">
      <c r="A199" s="1" t="s">
        <v>18</v>
      </c>
      <c r="B199" s="2" t="s">
        <v>83</v>
      </c>
      <c r="C199" s="2"/>
      <c r="D199" s="2"/>
      <c r="E199" s="2"/>
      <c r="F199" s="2"/>
      <c r="G199" s="2"/>
      <c r="H199" s="2"/>
    </row>
    <row r="200" spans="1:13">
      <c r="B200" s="2"/>
      <c r="C200" s="2"/>
      <c r="D200" s="2"/>
      <c r="E200" s="2"/>
      <c r="F200" s="2"/>
      <c r="G200" s="2"/>
      <c r="H200" s="2"/>
    </row>
    <row r="202" spans="1:13">
      <c r="A202" s="1" t="s">
        <v>84</v>
      </c>
      <c r="D202" s="1" t="s">
        <v>85</v>
      </c>
    </row>
    <row r="203" spans="1:13">
      <c r="A203" s="1" t="s">
        <v>86</v>
      </c>
      <c r="D203" s="1" t="s">
        <v>87</v>
      </c>
    </row>
    <row r="204" spans="1:13">
      <c r="A204" s="1" t="s">
        <v>88</v>
      </c>
      <c r="D204" s="1" t="s">
        <v>89</v>
      </c>
    </row>
    <row r="205" spans="1:13">
      <c r="M205" s="15"/>
    </row>
    <row r="206" spans="1:13">
      <c r="A206" s="1" t="s">
        <v>90</v>
      </c>
      <c r="B206" s="1" t="s">
        <v>91</v>
      </c>
      <c r="M206" s="15"/>
    </row>
    <row r="207" spans="1:13">
      <c r="B207" s="1" t="s">
        <v>92</v>
      </c>
      <c r="H207" s="13" t="s">
        <v>93</v>
      </c>
    </row>
    <row r="208" spans="1:13" s="35" customFormat="1">
      <c r="B208" s="1" t="s">
        <v>94</v>
      </c>
      <c r="C208" s="1"/>
      <c r="E208" s="1"/>
      <c r="H208" s="13">
        <v>7.96</v>
      </c>
    </row>
    <row r="209" spans="1:10">
      <c r="B209" s="1" t="s">
        <v>95</v>
      </c>
      <c r="H209" s="13">
        <v>1.47</v>
      </c>
    </row>
    <row r="210" spans="1:10">
      <c r="B210" s="1" t="s">
        <v>96</v>
      </c>
      <c r="H210" s="13" t="s">
        <v>97</v>
      </c>
    </row>
    <row r="211" spans="1:10">
      <c r="B211" s="1" t="s">
        <v>98</v>
      </c>
      <c r="H211" s="44" t="s">
        <v>99</v>
      </c>
    </row>
    <row r="212" spans="1:10">
      <c r="B212" s="1" t="s">
        <v>100</v>
      </c>
      <c r="D212" s="2" t="s">
        <v>101</v>
      </c>
      <c r="E212" s="2"/>
      <c r="F212" s="2"/>
      <c r="G212" s="2"/>
      <c r="H212" s="2"/>
      <c r="I212" s="2"/>
      <c r="J212" s="2"/>
    </row>
    <row r="213" spans="1:10">
      <c r="D213" s="2"/>
      <c r="E213" s="2"/>
      <c r="F213" s="2"/>
      <c r="G213" s="2"/>
      <c r="H213" s="2"/>
      <c r="I213" s="2"/>
      <c r="J213" s="2"/>
    </row>
    <row r="214" spans="1:10">
      <c r="D214" s="2"/>
      <c r="E214" s="2"/>
      <c r="F214" s="2"/>
      <c r="G214" s="2"/>
      <c r="H214" s="2"/>
      <c r="I214" s="2"/>
      <c r="J214" s="2"/>
    </row>
    <row r="216" spans="1:10">
      <c r="A216" s="1" t="s">
        <v>102</v>
      </c>
      <c r="D216" s="1" t="s">
        <v>103</v>
      </c>
    </row>
    <row r="217" spans="1:10">
      <c r="B217" s="1" t="s">
        <v>104</v>
      </c>
      <c r="D217" s="2" t="s">
        <v>105</v>
      </c>
      <c r="E217" s="2"/>
      <c r="F217" s="2"/>
      <c r="G217" s="2"/>
      <c r="H217" s="2"/>
      <c r="I217" s="2"/>
      <c r="J217" s="2"/>
    </row>
    <row r="218" spans="1:10">
      <c r="D218" s="2"/>
      <c r="E218" s="2"/>
      <c r="F218" s="2"/>
      <c r="G218" s="2"/>
      <c r="H218" s="2"/>
      <c r="I218" s="2"/>
      <c r="J218" s="2"/>
    </row>
    <row r="219" spans="1:10">
      <c r="B219" s="1" t="s">
        <v>106</v>
      </c>
      <c r="D219" s="1" t="s">
        <v>107</v>
      </c>
    </row>
    <row r="221" spans="1:10">
      <c r="A221" s="1" t="s">
        <v>37</v>
      </c>
      <c r="B221" s="1" t="s">
        <v>108</v>
      </c>
    </row>
    <row r="222" spans="1:10">
      <c r="B222" s="17">
        <v>58</v>
      </c>
      <c r="C222" s="18" t="s">
        <v>39</v>
      </c>
    </row>
    <row r="223" spans="1:10">
      <c r="B223" s="17">
        <v>59</v>
      </c>
      <c r="C223" s="18" t="s">
        <v>39</v>
      </c>
    </row>
    <row r="224" spans="1:10">
      <c r="B224" s="17">
        <v>61</v>
      </c>
      <c r="C224" s="18" t="s">
        <v>39</v>
      </c>
    </row>
    <row r="225" spans="1:15">
      <c r="B225" s="17">
        <v>70</v>
      </c>
      <c r="C225" s="18" t="s">
        <v>39</v>
      </c>
    </row>
    <row r="226" spans="1:15">
      <c r="B226" s="17">
        <v>72</v>
      </c>
      <c r="C226" s="18" t="s">
        <v>109</v>
      </c>
    </row>
    <row r="227" spans="1:15">
      <c r="B227" s="17">
        <v>74</v>
      </c>
      <c r="C227" s="18" t="s">
        <v>109</v>
      </c>
    </row>
    <row r="228" spans="1:15">
      <c r="B228" s="17">
        <v>204</v>
      </c>
      <c r="C228" s="18" t="s">
        <v>39</v>
      </c>
    </row>
    <row r="229" spans="1:15">
      <c r="B229" s="17">
        <v>207</v>
      </c>
      <c r="C229" s="18" t="s">
        <v>109</v>
      </c>
    </row>
    <row r="230" spans="1:15">
      <c r="B230" s="17">
        <v>218</v>
      </c>
      <c r="C230" s="18" t="s">
        <v>39</v>
      </c>
    </row>
    <row r="231" spans="1:15">
      <c r="B231" s="17">
        <v>251</v>
      </c>
      <c r="C231" s="18" t="s">
        <v>39</v>
      </c>
    </row>
    <row r="232" spans="1:15">
      <c r="B232" s="17">
        <v>252</v>
      </c>
      <c r="C232" s="18" t="s">
        <v>39</v>
      </c>
    </row>
    <row r="233" spans="1:15">
      <c r="B233" s="17">
        <v>262</v>
      </c>
      <c r="C233" s="18" t="s">
        <v>73</v>
      </c>
    </row>
    <row r="234" spans="1:15">
      <c r="B234" s="17">
        <v>436</v>
      </c>
      <c r="C234" s="18" t="s">
        <v>73</v>
      </c>
    </row>
    <row r="235" spans="1:15">
      <c r="B235" s="17">
        <v>475</v>
      </c>
      <c r="C235" s="18" t="s">
        <v>39</v>
      </c>
    </row>
    <row r="236" spans="1:15">
      <c r="N236" s="36"/>
      <c r="O236" s="18"/>
    </row>
    <row r="237" spans="1:15">
      <c r="A237" s="1" t="s">
        <v>40</v>
      </c>
      <c r="L237" s="1" t="s">
        <v>10</v>
      </c>
    </row>
    <row r="238" spans="1:15">
      <c r="A238" s="20"/>
      <c r="B238" s="20" t="s">
        <v>42</v>
      </c>
      <c r="C238" s="20" t="s">
        <v>43</v>
      </c>
      <c r="D238" s="20" t="s">
        <v>44</v>
      </c>
      <c r="E238" s="20" t="s">
        <v>45</v>
      </c>
      <c r="F238" s="20" t="s">
        <v>48</v>
      </c>
      <c r="G238" s="20" t="s">
        <v>46</v>
      </c>
      <c r="H238" s="20" t="s">
        <v>110</v>
      </c>
      <c r="I238" s="20"/>
    </row>
    <row r="239" spans="1:15">
      <c r="A239" s="1">
        <v>60</v>
      </c>
      <c r="B239" s="15">
        <v>7.2950521549916854</v>
      </c>
      <c r="C239" s="45">
        <v>7.2903340996364054</v>
      </c>
      <c r="D239" s="15"/>
      <c r="E239" s="15">
        <f>AVERAGE(B239)</f>
        <v>7.2950521549916854</v>
      </c>
      <c r="F239" s="46"/>
      <c r="G239" s="15">
        <f t="shared" ref="G239:G249" si="1">B239-C239</f>
        <v>4.7180553552799154E-3</v>
      </c>
      <c r="H239" s="45"/>
      <c r="I239" s="15"/>
      <c r="J239" s="1" t="s">
        <v>111</v>
      </c>
    </row>
    <row r="240" spans="1:15">
      <c r="A240" s="1">
        <v>217</v>
      </c>
      <c r="B240" s="15">
        <v>7.7802599785670514</v>
      </c>
      <c r="C240" s="15">
        <v>7.7811007628939173</v>
      </c>
      <c r="D240" s="15"/>
      <c r="E240" s="15">
        <f t="shared" ref="E240:E245" si="2">AVERAGE(B240:D240)</f>
        <v>7.7806803707304848</v>
      </c>
      <c r="F240" s="46"/>
      <c r="G240" s="15">
        <f t="shared" si="1"/>
        <v>-8.4078432686585103E-4</v>
      </c>
      <c r="H240" s="15">
        <f>ABS(G240)</f>
        <v>8.4078432686585103E-4</v>
      </c>
      <c r="I240" s="15"/>
    </row>
    <row r="241" spans="1:12">
      <c r="A241" s="1">
        <v>221</v>
      </c>
      <c r="B241" s="15">
        <v>7.8247768833094877</v>
      </c>
      <c r="C241" s="15">
        <v>7.826026947474932</v>
      </c>
      <c r="D241" s="15"/>
      <c r="E241" s="15">
        <f t="shared" si="2"/>
        <v>7.8254019153922094</v>
      </c>
      <c r="F241" s="46"/>
      <c r="G241" s="15">
        <f t="shared" si="1"/>
        <v>-1.2500641654442646E-3</v>
      </c>
      <c r="H241" s="15">
        <f>ABS(G241)</f>
        <v>1.2500641654442646E-3</v>
      </c>
      <c r="I241" s="15"/>
    </row>
    <row r="242" spans="1:12">
      <c r="A242" s="1">
        <v>244</v>
      </c>
      <c r="B242" s="15">
        <v>7.5294526940466211</v>
      </c>
      <c r="C242" s="15">
        <v>7.5288203130782696</v>
      </c>
      <c r="D242" s="15"/>
      <c r="E242" s="15">
        <f t="shared" si="2"/>
        <v>7.5291365035624453</v>
      </c>
      <c r="F242" s="46"/>
      <c r="G242" s="15">
        <f t="shared" si="1"/>
        <v>6.3238096835149804E-4</v>
      </c>
      <c r="H242" s="15">
        <f>ABS(G242)</f>
        <v>6.3238096835149804E-4</v>
      </c>
      <c r="I242" s="15"/>
    </row>
    <row r="243" spans="1:12">
      <c r="A243" s="1">
        <v>257</v>
      </c>
      <c r="B243" s="15">
        <v>7.4468236783742459</v>
      </c>
      <c r="C243" s="15">
        <v>7.444913320905302</v>
      </c>
      <c r="D243" s="15"/>
      <c r="E243" s="15">
        <f t="shared" si="2"/>
        <v>7.4458684996397739</v>
      </c>
      <c r="F243" s="46"/>
      <c r="G243" s="15">
        <f t="shared" si="1"/>
        <v>1.9103574689438574E-3</v>
      </c>
      <c r="H243" s="15">
        <f>ABS(G243)</f>
        <v>1.9103574689438574E-3</v>
      </c>
      <c r="I243" s="15"/>
    </row>
    <row r="244" spans="1:12">
      <c r="A244" s="1">
        <v>262</v>
      </c>
      <c r="B244" s="45">
        <v>7.7590006719296296</v>
      </c>
      <c r="C244" s="45">
        <v>7.7559026626505432</v>
      </c>
      <c r="D244" s="15"/>
      <c r="E244" s="45">
        <f t="shared" si="2"/>
        <v>7.757451667290086</v>
      </c>
      <c r="F244" s="46"/>
      <c r="G244" s="15">
        <f t="shared" si="1"/>
        <v>3.0980092790864333E-3</v>
      </c>
      <c r="H244" s="45"/>
      <c r="I244" s="15"/>
      <c r="J244" s="1" t="s">
        <v>112</v>
      </c>
    </row>
    <row r="245" spans="1:12">
      <c r="A245" s="1">
        <v>263</v>
      </c>
      <c r="B245" s="15">
        <v>7.7907117691944254</v>
      </c>
      <c r="C245" s="15">
        <v>7.7887381288970392</v>
      </c>
      <c r="D245" s="15"/>
      <c r="E245" s="15">
        <f t="shared" si="2"/>
        <v>7.7897249490457323</v>
      </c>
      <c r="F245" s="46"/>
      <c r="G245" s="15">
        <f t="shared" si="1"/>
        <v>1.9736402973862255E-3</v>
      </c>
      <c r="H245" s="15">
        <f>ABS(G245)</f>
        <v>1.9736402973862255E-3</v>
      </c>
      <c r="I245" s="15"/>
    </row>
    <row r="246" spans="1:12">
      <c r="A246" s="1">
        <v>265</v>
      </c>
      <c r="B246" s="15">
        <v>7.7959724579850755</v>
      </c>
      <c r="C246" s="15">
        <v>7.7958419242977346</v>
      </c>
      <c r="D246" s="15"/>
      <c r="E246" s="15">
        <f>AVERAGE(B246)</f>
        <v>7.7959724579850755</v>
      </c>
      <c r="F246" s="46"/>
      <c r="G246" s="15">
        <f t="shared" si="1"/>
        <v>1.3053368734095017E-4</v>
      </c>
      <c r="H246" s="15">
        <f>ABS(G246)</f>
        <v>1.3053368734095017E-4</v>
      </c>
      <c r="I246" s="15"/>
    </row>
    <row r="247" spans="1:12">
      <c r="A247" s="1">
        <v>356</v>
      </c>
      <c r="B247" s="15">
        <v>7.5298479467532884</v>
      </c>
      <c r="C247" s="45">
        <v>7.5319287356087896</v>
      </c>
      <c r="D247" s="15"/>
      <c r="E247" s="15">
        <f>AVERAGE(B247)</f>
        <v>7.5298479467532884</v>
      </c>
      <c r="F247" s="46"/>
      <c r="G247" s="15">
        <f t="shared" si="1"/>
        <v>-2.0807888555012255E-3</v>
      </c>
      <c r="H247" s="45"/>
      <c r="I247" s="15"/>
      <c r="J247" s="1" t="s">
        <v>111</v>
      </c>
    </row>
    <row r="248" spans="1:12">
      <c r="A248" s="1">
        <v>360</v>
      </c>
      <c r="B248" s="45">
        <v>7.3200595509171418</v>
      </c>
      <c r="C248" s="15">
        <v>7.3154976967607217</v>
      </c>
      <c r="D248" s="15"/>
      <c r="E248" s="15">
        <f>AVERAGE(C248:D248)</f>
        <v>7.3154976967607217</v>
      </c>
      <c r="F248" s="46"/>
      <c r="G248" s="15">
        <f t="shared" si="1"/>
        <v>4.5618541564200754E-3</v>
      </c>
      <c r="H248" s="45"/>
      <c r="I248" s="15"/>
      <c r="J248" s="1" t="s">
        <v>113</v>
      </c>
    </row>
    <row r="249" spans="1:12">
      <c r="A249" s="1">
        <v>368</v>
      </c>
      <c r="B249" s="15">
        <v>7.5635473882631414</v>
      </c>
      <c r="C249" s="15">
        <v>7.56500077421226</v>
      </c>
      <c r="D249" s="15"/>
      <c r="E249" s="15">
        <f t="shared" ref="E249:E254" si="3">AVERAGE(B249:D249)</f>
        <v>7.5642740812377003</v>
      </c>
      <c r="F249" s="46"/>
      <c r="G249" s="15">
        <f t="shared" si="1"/>
        <v>-1.4533859491185908E-3</v>
      </c>
      <c r="H249" s="15">
        <f>ABS(G249)</f>
        <v>1.4533859491185908E-3</v>
      </c>
      <c r="I249" s="15"/>
    </row>
    <row r="250" spans="1:12">
      <c r="A250" s="1">
        <v>435</v>
      </c>
      <c r="B250" s="15">
        <v>7.3884924667013312</v>
      </c>
      <c r="C250" s="15">
        <v>7.3885133355607815</v>
      </c>
      <c r="D250" s="15">
        <v>7.3883833139881387</v>
      </c>
      <c r="E250" s="15">
        <f t="shared" si="3"/>
        <v>7.3884630387500847</v>
      </c>
      <c r="F250" s="46">
        <f>STDEV(B250:D250)</f>
        <v>6.9827684868446806E-5</v>
      </c>
      <c r="G250" s="15"/>
      <c r="H250" s="15"/>
      <c r="I250" s="15"/>
    </row>
    <row r="251" spans="1:12">
      <c r="A251" s="1">
        <v>436</v>
      </c>
      <c r="B251" s="15">
        <v>7.3831060685705054</v>
      </c>
      <c r="C251" s="15">
        <v>7.3885449179184768</v>
      </c>
      <c r="D251" s="15">
        <v>7.3887289465412831</v>
      </c>
      <c r="E251" s="15">
        <f t="shared" si="3"/>
        <v>7.3867933110100878</v>
      </c>
      <c r="F251" s="47">
        <f>STDEV(B251:D251)</f>
        <v>3.194571057231233E-3</v>
      </c>
      <c r="G251" s="15"/>
      <c r="H251" s="15"/>
      <c r="I251" s="15"/>
    </row>
    <row r="252" spans="1:12">
      <c r="A252" s="1">
        <v>437</v>
      </c>
      <c r="B252" s="15">
        <v>7.3883073861717543</v>
      </c>
      <c r="C252" s="15">
        <v>7.3896833614700057</v>
      </c>
      <c r="D252" s="15">
        <v>7.3899521211576467</v>
      </c>
      <c r="E252" s="15">
        <f t="shared" si="3"/>
        <v>7.3893142895998025</v>
      </c>
      <c r="F252" s="46">
        <f>STDEV(B252:D252)</f>
        <v>8.8229747108682004E-4</v>
      </c>
      <c r="G252" s="15"/>
      <c r="H252" s="15"/>
      <c r="I252" s="15"/>
    </row>
    <row r="253" spans="1:12">
      <c r="A253" s="1">
        <v>438</v>
      </c>
      <c r="B253" s="15">
        <v>7.3880183754741235</v>
      </c>
      <c r="C253" s="15">
        <v>7.3886210504475844</v>
      </c>
      <c r="D253" s="15">
        <v>7.3897439180184055</v>
      </c>
      <c r="E253" s="15">
        <f t="shared" si="3"/>
        <v>7.3887944479800369</v>
      </c>
      <c r="F253" s="46">
        <f>STDEV(B253:D253)</f>
        <v>8.7574214026014659E-4</v>
      </c>
      <c r="G253" s="15"/>
      <c r="H253" s="15"/>
      <c r="I253" s="15"/>
    </row>
    <row r="254" spans="1:12">
      <c r="A254" s="1">
        <v>439</v>
      </c>
      <c r="B254" s="15">
        <v>7.3903397057674143</v>
      </c>
      <c r="C254" s="15">
        <v>7.3903849029263933</v>
      </c>
      <c r="D254" s="48">
        <v>7.392863746639323</v>
      </c>
      <c r="E254" s="15">
        <f t="shared" si="3"/>
        <v>7.3911961184443769</v>
      </c>
      <c r="F254" s="46">
        <f>STDEV(B254:D254)</f>
        <v>1.4443851782780974E-3</v>
      </c>
      <c r="G254" s="15"/>
      <c r="H254" s="15"/>
      <c r="I254" s="15"/>
      <c r="L254" s="15"/>
    </row>
    <row r="255" spans="1:12">
      <c r="A255" s="1">
        <v>463</v>
      </c>
      <c r="B255" s="15">
        <v>7.5376489795537065</v>
      </c>
      <c r="C255" s="15">
        <v>7.5380075866996954</v>
      </c>
      <c r="D255" s="15"/>
      <c r="E255" s="15">
        <f>AVERAGE(C255:D255)</f>
        <v>7.5380075866996954</v>
      </c>
      <c r="F255" s="46"/>
      <c r="G255" s="15">
        <f>B255-C255</f>
        <v>-3.5860714598889842E-4</v>
      </c>
      <c r="H255" s="15">
        <f>ABS(G255)</f>
        <v>3.5860714598889842E-4</v>
      </c>
      <c r="I255" s="15"/>
      <c r="L255" s="15"/>
    </row>
    <row r="256" spans="1:12">
      <c r="A256" s="1">
        <v>475</v>
      </c>
      <c r="B256" s="15">
        <v>7.3732811588475231</v>
      </c>
      <c r="C256" s="15">
        <v>7.374112855034781</v>
      </c>
      <c r="D256" s="15"/>
      <c r="E256" s="15">
        <f>AVERAGE(B256:D256)</f>
        <v>7.3736970069411516</v>
      </c>
      <c r="F256" s="46"/>
      <c r="G256" s="15">
        <f>B256-C256</f>
        <v>-8.3169618725786876E-4</v>
      </c>
      <c r="H256" s="15">
        <f>ABS(G256)</f>
        <v>8.3169618725786876E-4</v>
      </c>
      <c r="I256" s="15"/>
      <c r="L256" s="15"/>
    </row>
    <row r="257" spans="1:12">
      <c r="A257" s="20">
        <v>570</v>
      </c>
      <c r="B257" s="49">
        <v>7.7521915531578758</v>
      </c>
      <c r="C257" s="49">
        <v>7.7510286990392192</v>
      </c>
      <c r="D257" s="49"/>
      <c r="E257" s="49">
        <f>AVERAGE(B257:D257)</f>
        <v>7.7516101260985479</v>
      </c>
      <c r="F257" s="50"/>
      <c r="G257" s="49">
        <f>B257-C257</f>
        <v>1.1628541186565755E-3</v>
      </c>
      <c r="H257" s="49">
        <f>ABS(G257)</f>
        <v>1.1628541186565755E-3</v>
      </c>
      <c r="I257" s="49"/>
      <c r="L257" s="15"/>
    </row>
    <row r="258" spans="1:12">
      <c r="A258" s="1" t="s">
        <v>51</v>
      </c>
      <c r="E258" s="15" t="s">
        <v>10</v>
      </c>
      <c r="F258" s="46" t="s">
        <v>10</v>
      </c>
      <c r="G258" s="15">
        <f>AVERAGE(G239:G256)</f>
        <v>7.8534650635632744E-4</v>
      </c>
      <c r="I258" s="15">
        <f>AVERAGE(F239:F257,H239:H257)</f>
        <v>1.1340751898052883E-3</v>
      </c>
    </row>
    <row r="259" spans="1:12">
      <c r="A259" s="1" t="s">
        <v>52</v>
      </c>
      <c r="E259" s="15"/>
      <c r="F259" s="46"/>
      <c r="G259" s="15">
        <f>STDEV(G239:G256)</f>
        <v>2.2756647041080403E-3</v>
      </c>
      <c r="I259" s="15">
        <f>STDEV(F239:F257,H239:H257)</f>
        <v>8.0471853726163671E-4</v>
      </c>
    </row>
    <row r="260" spans="1:12">
      <c r="E260" s="15"/>
      <c r="F260" s="46"/>
      <c r="G260" s="15"/>
      <c r="H260" s="15"/>
      <c r="I260" s="15"/>
    </row>
    <row r="261" spans="1:12">
      <c r="A261" s="1" t="s">
        <v>53</v>
      </c>
      <c r="I261" s="1" t="s">
        <v>10</v>
      </c>
    </row>
    <row r="262" spans="1:12">
      <c r="A262" s="20"/>
      <c r="B262" s="20"/>
      <c r="C262" s="20" t="s">
        <v>45</v>
      </c>
      <c r="D262" s="20" t="s">
        <v>48</v>
      </c>
      <c r="E262" s="20" t="s">
        <v>46</v>
      </c>
      <c r="F262" s="20" t="s">
        <v>110</v>
      </c>
      <c r="G262" s="20"/>
    </row>
    <row r="263" spans="1:12">
      <c r="A263" s="30">
        <v>58</v>
      </c>
      <c r="B263" s="51">
        <v>7.2997834348064439</v>
      </c>
      <c r="C263" s="52"/>
      <c r="D263" s="52"/>
      <c r="E263" s="15"/>
      <c r="F263" s="15"/>
      <c r="G263" s="52"/>
      <c r="I263" s="11"/>
    </row>
    <row r="264" spans="1:12">
      <c r="A264" s="30">
        <v>59</v>
      </c>
      <c r="B264" s="51">
        <v>7.2993750616617037</v>
      </c>
      <c r="C264" s="52"/>
      <c r="D264" s="52"/>
      <c r="E264" s="15"/>
      <c r="F264" s="15"/>
      <c r="G264" s="52"/>
      <c r="I264" s="11"/>
    </row>
    <row r="265" spans="1:12">
      <c r="A265" s="30"/>
      <c r="B265" s="53"/>
      <c r="C265" s="15">
        <f>AVERAGE(B263:B264)</f>
        <v>7.2995792482340738</v>
      </c>
      <c r="D265" s="15"/>
      <c r="E265" s="15">
        <f>B264-B263</f>
        <v>-4.0837314474018171E-4</v>
      </c>
      <c r="F265" s="15">
        <f>ABS(E265)</f>
        <v>4.0837314474018171E-4</v>
      </c>
      <c r="G265" s="52"/>
      <c r="I265" s="11"/>
    </row>
    <row r="266" spans="1:12">
      <c r="A266" s="30">
        <v>355</v>
      </c>
      <c r="B266" s="15">
        <v>7.5285669901862171</v>
      </c>
      <c r="C266" s="52"/>
      <c r="D266" s="52"/>
      <c r="E266" s="52"/>
      <c r="F266" s="52"/>
      <c r="G266" s="52"/>
      <c r="I266" s="11"/>
    </row>
    <row r="267" spans="1:12">
      <c r="A267" s="30">
        <v>356</v>
      </c>
      <c r="B267" s="15">
        <f>E247</f>
        <v>7.5298479467532884</v>
      </c>
      <c r="C267" s="52"/>
      <c r="D267" s="52"/>
      <c r="E267" s="52"/>
      <c r="F267" s="52"/>
      <c r="G267" s="52"/>
      <c r="I267" s="11"/>
    </row>
    <row r="268" spans="1:12">
      <c r="A268" s="29"/>
      <c r="B268" s="53"/>
      <c r="C268" s="15">
        <f>AVERAGE(B266:B267)</f>
        <v>7.5292074684697532</v>
      </c>
      <c r="D268" s="15"/>
      <c r="E268" s="15">
        <f>B267-B266</f>
        <v>1.2809565670712786E-3</v>
      </c>
      <c r="F268" s="15">
        <f>ABS(E268)</f>
        <v>1.2809565670712786E-3</v>
      </c>
      <c r="G268" s="52"/>
      <c r="I268" s="11"/>
    </row>
    <row r="269" spans="1:12">
      <c r="A269" s="1">
        <v>435</v>
      </c>
      <c r="B269" s="15">
        <f>E250</f>
        <v>7.3884630387500847</v>
      </c>
    </row>
    <row r="270" spans="1:12">
      <c r="A270" s="1">
        <v>436</v>
      </c>
      <c r="B270" s="15">
        <f>E251</f>
        <v>7.3867933110100878</v>
      </c>
      <c r="E270" s="15"/>
      <c r="F270" s="15"/>
    </row>
    <row r="271" spans="1:12">
      <c r="A271" s="1">
        <v>437</v>
      </c>
      <c r="B271" s="15">
        <f>E252</f>
        <v>7.3893142895998025</v>
      </c>
      <c r="C271" s="15"/>
      <c r="D271" s="15"/>
      <c r="E271" s="15"/>
      <c r="F271" s="15"/>
    </row>
    <row r="272" spans="1:12">
      <c r="A272" s="1">
        <v>438</v>
      </c>
      <c r="B272" s="15">
        <f>E253</f>
        <v>7.3887944479800369</v>
      </c>
      <c r="C272" s="15"/>
      <c r="D272" s="15"/>
      <c r="E272" s="15"/>
      <c r="F272" s="15"/>
      <c r="G272" s="52"/>
      <c r="H272" s="11"/>
      <c r="I272" s="11" t="s">
        <v>10</v>
      </c>
    </row>
    <row r="273" spans="1:9">
      <c r="A273" s="1">
        <v>439</v>
      </c>
      <c r="B273" s="15">
        <f>E254</f>
        <v>7.3911961184443769</v>
      </c>
      <c r="C273" s="15"/>
      <c r="D273" s="15"/>
      <c r="E273" s="15"/>
      <c r="F273" s="15"/>
      <c r="G273" s="52"/>
    </row>
    <row r="274" spans="1:9">
      <c r="A274" s="20"/>
      <c r="B274" s="49"/>
      <c r="C274" s="54">
        <f>AVERAGE(B269:B273)</f>
        <v>7.3889122411568779</v>
      </c>
      <c r="D274" s="54">
        <f>STDEV(B269:B273)</f>
        <v>1.5877075782843701E-3</v>
      </c>
      <c r="E274" s="49"/>
      <c r="F274" s="49"/>
      <c r="G274" s="54"/>
    </row>
    <row r="275" spans="1:9">
      <c r="A275" s="1" t="s">
        <v>51</v>
      </c>
      <c r="C275" s="11"/>
      <c r="D275" s="19"/>
      <c r="E275" s="15">
        <f>AVERAGE(E263:E268)</f>
        <v>4.3629171116554843E-4</v>
      </c>
      <c r="F275" s="12"/>
      <c r="G275" s="15">
        <f>AVERAGE(D274,F263:F274)</f>
        <v>1.0923457633652768E-3</v>
      </c>
    </row>
    <row r="276" spans="1:9">
      <c r="A276" s="1" t="s">
        <v>52</v>
      </c>
      <c r="C276" s="11"/>
      <c r="D276" s="19"/>
      <c r="E276" s="15"/>
      <c r="F276" s="12"/>
      <c r="G276" s="15">
        <f>STDEV(D274,F263:F274)</f>
        <v>6.1187249733234117E-4</v>
      </c>
    </row>
    <row r="278" spans="1:9">
      <c r="A278" s="33" t="s">
        <v>54</v>
      </c>
      <c r="C278" s="15">
        <v>1.1000000000000001E-3</v>
      </c>
      <c r="E278" s="11"/>
      <c r="F278" s="11"/>
      <c r="I278" s="11"/>
    </row>
    <row r="281" spans="1:9">
      <c r="A281" s="5" t="s">
        <v>114</v>
      </c>
      <c r="B281" s="5"/>
      <c r="C281" s="5"/>
      <c r="D281" s="5"/>
      <c r="E281" s="5"/>
      <c r="F281" s="5"/>
      <c r="G281" s="5"/>
      <c r="H281" s="5"/>
      <c r="I281" s="5"/>
    </row>
    <row r="282" spans="1:9">
      <c r="B282" s="11"/>
      <c r="C282" s="11"/>
      <c r="D282" s="11"/>
    </row>
    <row r="283" spans="1:9">
      <c r="A283" s="55">
        <v>41898</v>
      </c>
      <c r="B283" s="1" t="s">
        <v>115</v>
      </c>
    </row>
  </sheetData>
  <mergeCells count="9">
    <mergeCell ref="B199:H200"/>
    <mergeCell ref="D212:J214"/>
    <mergeCell ref="D217:J218"/>
    <mergeCell ref="B6:J8"/>
    <mergeCell ref="C18:J19"/>
    <mergeCell ref="B21:J22"/>
    <mergeCell ref="C97:J98"/>
    <mergeCell ref="B100:I101"/>
    <mergeCell ref="C196:J197"/>
  </mergeCells>
  <pageMargins left="0.55118110236220474" right="0.55118110236220474" top="0.98425196850393704" bottom="0.98425196850393704" header="0.51181102362204722" footer="0.51181102362204722"/>
  <pageSetup orientation="portrait" horizontalDpi="4294967293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2008-026 metadata</vt:lpstr>
    </vt:vector>
  </TitlesOfParts>
  <Company>DFO MPO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Schley, Tanya (she, her / elle, la) (DFO/MPO)</dc:creator>
  <cp:lastModifiedBy>Schley, Tanya (she, her / elle, la) (DFO/MPO)</cp:lastModifiedBy>
  <dcterms:created xsi:type="dcterms:W3CDTF">2025-03-07T23:24:33Z</dcterms:created>
  <dcterms:modified xsi:type="dcterms:W3CDTF">2025-03-07T23:25:08Z</dcterms:modified>
</cp:coreProperties>
</file>