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codeName="ThisWorkbook" autoCompressPictures="0"/>
  <bookViews>
    <workbookView xWindow="54320" yWindow="6000" windowWidth="25460" windowHeight="17580" tabRatio="923"/>
  </bookViews>
  <sheets>
    <sheet name="Metadata" sheetId="4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9" i="4" l="1"/>
  <c r="C241" i="4"/>
  <c r="D259" i="4"/>
  <c r="E259" i="4"/>
  <c r="C259" i="4"/>
  <c r="D256" i="4"/>
  <c r="E256" i="4"/>
  <c r="C256" i="4"/>
  <c r="D253" i="4"/>
  <c r="E253" i="4"/>
  <c r="C253" i="4"/>
  <c r="D250" i="4"/>
  <c r="E250" i="4"/>
  <c r="C250" i="4"/>
  <c r="D247" i="4"/>
  <c r="E247" i="4"/>
  <c r="C247" i="4"/>
  <c r="G232" i="4"/>
  <c r="H232" i="4"/>
  <c r="F230" i="4"/>
  <c r="F231" i="4"/>
  <c r="F233" i="4"/>
  <c r="F218" i="4"/>
  <c r="F219" i="4"/>
  <c r="F220" i="4"/>
  <c r="F221" i="4"/>
  <c r="F222" i="4"/>
  <c r="F223" i="4"/>
  <c r="F224" i="4"/>
  <c r="F225" i="4"/>
  <c r="F226" i="4"/>
  <c r="F227" i="4"/>
  <c r="F228" i="4"/>
  <c r="E219" i="4"/>
  <c r="E220" i="4"/>
  <c r="E221" i="4"/>
  <c r="E222" i="4"/>
  <c r="E223" i="4"/>
  <c r="E224" i="4"/>
  <c r="E225" i="4"/>
  <c r="E226" i="4"/>
  <c r="E227" i="4"/>
  <c r="E228" i="4"/>
  <c r="E230" i="4"/>
  <c r="E231" i="4"/>
  <c r="E232" i="4"/>
  <c r="E233" i="4"/>
  <c r="E218" i="4"/>
  <c r="D241" i="4"/>
  <c r="E241" i="4"/>
  <c r="F229" i="4"/>
  <c r="C244" i="4"/>
  <c r="D244" i="4"/>
  <c r="E244" i="4"/>
  <c r="D139" i="4"/>
  <c r="D61" i="4"/>
  <c r="B74" i="4"/>
  <c r="D60" i="4"/>
  <c r="B73" i="4"/>
  <c r="C75" i="4"/>
  <c r="E60" i="4"/>
  <c r="F60" i="4"/>
  <c r="E137" i="4"/>
  <c r="F137" i="4"/>
  <c r="D137" i="4"/>
  <c r="D52" i="4"/>
  <c r="D53" i="4"/>
  <c r="D54" i="4"/>
  <c r="D55" i="4"/>
  <c r="D56" i="4"/>
  <c r="D57" i="4"/>
  <c r="D58" i="4"/>
  <c r="D59" i="4"/>
  <c r="B70" i="4"/>
  <c r="D62" i="4"/>
  <c r="B76" i="4"/>
  <c r="D78" i="4"/>
  <c r="D63" i="4"/>
  <c r="B79" i="4"/>
  <c r="E51" i="4"/>
  <c r="E146" i="4"/>
  <c r="F146" i="4"/>
  <c r="D146" i="4"/>
  <c r="E148" i="4"/>
  <c r="F148" i="4"/>
  <c r="D148" i="4"/>
  <c r="E147" i="4"/>
  <c r="F147" i="4"/>
  <c r="D147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E138" i="4"/>
  <c r="F138" i="4"/>
  <c r="D138" i="4"/>
  <c r="E63" i="4"/>
  <c r="F63" i="4"/>
  <c r="E62" i="4"/>
  <c r="F62" i="4"/>
  <c r="E61" i="4"/>
  <c r="F61" i="4"/>
  <c r="E59" i="4"/>
  <c r="F59" i="4"/>
  <c r="E58" i="4"/>
  <c r="F58" i="4"/>
  <c r="E57" i="4"/>
  <c r="F57" i="4"/>
  <c r="E56" i="4"/>
  <c r="F56" i="4"/>
  <c r="E55" i="4"/>
  <c r="F55" i="4"/>
  <c r="E54" i="4"/>
  <c r="F54" i="4"/>
  <c r="E53" i="4"/>
  <c r="F53" i="4"/>
  <c r="E52" i="4"/>
  <c r="F52" i="4"/>
  <c r="F51" i="4"/>
  <c r="D51" i="4"/>
  <c r="D166" i="4"/>
  <c r="E166" i="4"/>
  <c r="C166" i="4"/>
  <c r="D163" i="4"/>
  <c r="E163" i="4"/>
  <c r="C163" i="4"/>
  <c r="D160" i="4"/>
  <c r="E160" i="4"/>
  <c r="C160" i="4"/>
  <c r="D157" i="4"/>
  <c r="C157" i="4"/>
  <c r="F149" i="4"/>
  <c r="D81" i="4"/>
  <c r="E81" i="4"/>
  <c r="C81" i="4"/>
  <c r="C72" i="4"/>
  <c r="D72" i="4"/>
  <c r="E72" i="4"/>
  <c r="D168" i="4"/>
  <c r="E150" i="4"/>
  <c r="D75" i="4"/>
  <c r="E75" i="4"/>
  <c r="F234" i="4"/>
  <c r="F64" i="4"/>
  <c r="F150" i="4"/>
  <c r="I234" i="4"/>
  <c r="E157" i="4"/>
  <c r="E167" i="4"/>
  <c r="F65" i="4"/>
  <c r="D260" i="4"/>
  <c r="E78" i="4"/>
  <c r="E83" i="4"/>
  <c r="D82" i="4"/>
  <c r="F261" i="4"/>
  <c r="F260" i="4"/>
  <c r="I235" i="4"/>
  <c r="D83" i="4"/>
  <c r="E65" i="4"/>
  <c r="E64" i="4"/>
  <c r="E149" i="4"/>
  <c r="D167" i="4"/>
  <c r="C78" i="4"/>
  <c r="D261" i="4"/>
  <c r="F235" i="4"/>
  <c r="E168" i="4"/>
  <c r="E82" i="4"/>
</calcChain>
</file>

<file path=xl/sharedStrings.xml><?xml version="1.0" encoding="utf-8"?>
<sst xmlns="http://schemas.openxmlformats.org/spreadsheetml/2006/main" count="232" uniqueCount="117">
  <si>
    <t xml:space="preserve"> </t>
  </si>
  <si>
    <t xml:space="preserve">Chief Scientist  </t>
  </si>
  <si>
    <t>Marie Robert</t>
  </si>
  <si>
    <t>Reference:</t>
  </si>
  <si>
    <t>flags</t>
  </si>
  <si>
    <t xml:space="preserve">Acid batch </t>
  </si>
  <si>
    <t>acid concentration</t>
  </si>
  <si>
    <t>sample weight</t>
  </si>
  <si>
    <t xml:space="preserve">approximately 100 grams </t>
  </si>
  <si>
    <t>Notes:</t>
  </si>
  <si>
    <t>correction formula</t>
  </si>
  <si>
    <t>absolute</t>
  </si>
  <si>
    <t>difference</t>
  </si>
  <si>
    <t>average variability:</t>
  </si>
  <si>
    <t>standard deviation of variability:</t>
  </si>
  <si>
    <t>Replicate Samples (different niskins)</t>
  </si>
  <si>
    <t>Average</t>
  </si>
  <si>
    <t>umol/kg</t>
  </si>
  <si>
    <t>Total Inorganic Carbon</t>
  </si>
  <si>
    <t>CRM water</t>
  </si>
  <si>
    <t>certified value</t>
  </si>
  <si>
    <t>SOMMA 1</t>
  </si>
  <si>
    <t>3 = suspect sample</t>
  </si>
  <si>
    <t>6 = mean of duplicate samples</t>
  </si>
  <si>
    <t>average</t>
  </si>
  <si>
    <t>id</t>
  </si>
  <si>
    <t>2014-01</t>
  </si>
  <si>
    <t>Ship</t>
  </si>
  <si>
    <t>CCGS John P. Tully</t>
  </si>
  <si>
    <t>February 11-25, 2014</t>
  </si>
  <si>
    <t>C</t>
  </si>
  <si>
    <t>Cruise</t>
  </si>
  <si>
    <t>Dates</t>
  </si>
  <si>
    <t>Sampling:</t>
  </si>
  <si>
    <t>Collected in 500-ml glass bottles with ground glass stoppers sealed with Apiezon M grease, elastic bands, and plastic clips.</t>
  </si>
  <si>
    <t>Poisoned w/ 100 microlitres saturated HgCl2</t>
  </si>
  <si>
    <t>Stored at 4 C in the dark and analyzed ashore</t>
  </si>
  <si>
    <t>Analysis from the same glass bottle as alkalinity</t>
  </si>
  <si>
    <t>Coulometric titration</t>
  </si>
  <si>
    <t xml:space="preserve">Dickson, A.G., Sabine, C.L. and Christian, J.R. (Eds.) 2007. Guide to best practices for ocean CO2 measurements. PICES Special Publication 3, 191 pp. </t>
  </si>
  <si>
    <t>Instrument:</t>
  </si>
  <si>
    <t>Standardization technique:</t>
  </si>
  <si>
    <t>Analysis temperature (C):</t>
  </si>
  <si>
    <t>Analyst:</t>
  </si>
  <si>
    <t>M. Davelaar</t>
  </si>
  <si>
    <t>Standard used:</t>
  </si>
  <si>
    <t xml:space="preserve">Dickson CRM </t>
  </si>
  <si>
    <t>2021.12 ± 0.44</t>
  </si>
  <si>
    <t>(known standard value/measured standard value) X analyzed sample value  X 1.0002 (HgCl2 correction)</t>
  </si>
  <si>
    <t>Replicate Analyses (same niskin)</t>
  </si>
  <si>
    <t xml:space="preserve">Sample </t>
  </si>
  <si>
    <t>A</t>
  </si>
  <si>
    <t>B</t>
  </si>
  <si>
    <t>Difference</t>
  </si>
  <si>
    <t>Absolute</t>
  </si>
  <si>
    <t>Large difference between replicates</t>
  </si>
  <si>
    <t>Precision estimate:</t>
  </si>
  <si>
    <t>Total Alkalinity</t>
  </si>
  <si>
    <t>Potentiometric titration</t>
  </si>
  <si>
    <t>Analysis from the same glass bottle as TIC</t>
  </si>
  <si>
    <t>Cell type</t>
  </si>
  <si>
    <t>Open</t>
  </si>
  <si>
    <t>Endpoint determination</t>
  </si>
  <si>
    <t>Non-linear least squares fit</t>
  </si>
  <si>
    <t>Analyst</t>
  </si>
  <si>
    <t>Dickson CRM</t>
  </si>
  <si>
    <t>2224.37 ± 0.96</t>
  </si>
  <si>
    <t>Analysis temperature (C)</t>
  </si>
  <si>
    <t>Unknown which was tapped first</t>
  </si>
  <si>
    <t>Last sample of the day?</t>
  </si>
  <si>
    <t>Instruments</t>
  </si>
  <si>
    <t>IOS #1,#3</t>
  </si>
  <si>
    <t>Calibration low</t>
  </si>
  <si>
    <t>pH</t>
  </si>
  <si>
    <t>Spectrophotometric</t>
  </si>
  <si>
    <t>pH scale:</t>
  </si>
  <si>
    <t>Total hydrogen ion concentration</t>
  </si>
  <si>
    <t>Dye:</t>
  </si>
  <si>
    <t>m-Cresol Purple</t>
  </si>
  <si>
    <t>Concentration:</t>
  </si>
  <si>
    <t>Absorbance ratio (578nm/474nm):</t>
  </si>
  <si>
    <t>pH perturbation by dye addition:</t>
  </si>
  <si>
    <t>Stability constants:</t>
  </si>
  <si>
    <t>Dickson, A.G., Sabine, C.L., and Christian, J.R. (Eds.) 2007. Guide to best practices for ocean CO2 measurements. PICES Special Publication 3, 191 pp.</t>
  </si>
  <si>
    <t>Spectrophotometer model:</t>
  </si>
  <si>
    <t>Agilent 8543</t>
  </si>
  <si>
    <t xml:space="preserve">Accuracy: </t>
  </si>
  <si>
    <t>Stability:</t>
  </si>
  <si>
    <t>Absorbance change at 730 nm w/dye addition:</t>
  </si>
  <si>
    <t>abs diff</t>
  </si>
  <si>
    <t>stdev</t>
  </si>
  <si>
    <t>Version control</t>
  </si>
  <si>
    <t>First archived</t>
  </si>
  <si>
    <t xml:space="preserve">Teflon stoppers were used to seal both cell inlet ports. </t>
  </si>
  <si>
    <t>Samples were incubated in cell block at 25 oC for 1 hour before being analyzed.</t>
  </si>
  <si>
    <t>25.00 +/- 0.11</t>
  </si>
  <si>
    <t>G. Cooper</t>
  </si>
  <si>
    <t>May 4, 2012 batch (GAC), Vial B</t>
  </si>
  <si>
    <t>pH (no adjustment):</t>
  </si>
  <si>
    <t>0.0027 +/- 0.0026</t>
  </si>
  <si>
    <t>Serial Number: CN22807933</t>
  </si>
  <si>
    <t>All samples were collected directly from the rosette into 10-cm glass &amp; quartz spectrophotometer cells</t>
  </si>
  <si>
    <t>Peak wavelengths confirmed to within 1 nm by spectrophotometric scans of a sealed HoO standard, 6 Feb. 2014</t>
  </si>
  <si>
    <t>Self tests were run and passed: 5, 10, 17, 25 Feb. 2014</t>
  </si>
  <si>
    <t>Unstable analysis</t>
  </si>
  <si>
    <t xml:space="preserve"> 3 mmol/L</t>
  </si>
  <si>
    <t>Low outlier</t>
  </si>
  <si>
    <t>C parameters inconsistent</t>
  </si>
  <si>
    <t>Low outlier, inconsistent w/TIC &amp; pH</t>
  </si>
  <si>
    <t>High outlier, inconsistent w/Alk &amp; pH</t>
  </si>
  <si>
    <t>High outlier</t>
  </si>
  <si>
    <t>High outlier; not on rosette sheet</t>
  </si>
  <si>
    <t>Unstable analysis, inconsistent w/TIC &amp; pH</t>
  </si>
  <si>
    <t>Unstable analysis, inconsistent w/TIC &amp; Alk</t>
  </si>
  <si>
    <t>Miller, L.A., M. Davelaar, G. Cooper, and T. Sowden, 2015. Line P Inorganic Carbon Data Set, Cruise 2014-01, February 2014. Institute of Ocean Sciences, Fisheries and Oceans Canada, Sidney, BC, Canada.</t>
  </si>
  <si>
    <t>R(corrected) = -0.0127R(measured)+0.0058</t>
  </si>
  <si>
    <t>(R2 = 0.93)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</si>
</sst>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General_)"/>
    <numFmt numFmtId="166" formatCode="0.000"/>
    <numFmt numFmtId="168" formatCode="0.0000"/>
    <numFmt numFmtId="169" formatCode="0.0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MT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5" fontId="2" fillId="0" borderId="0"/>
    <xf numFmtId="0" fontId="1" fillId="0" borderId="0"/>
    <xf numFmtId="0" fontId="8" fillId="0" borderId="0"/>
    <xf numFmtId="0" fontId="8" fillId="0" borderId="0"/>
  </cellStyleXfs>
  <cellXfs count="103">
    <xf numFmtId="0" fontId="0" fillId="0" borderId="0" xfId="0"/>
    <xf numFmtId="0" fontId="0" fillId="0" borderId="0" xfId="0" applyFont="1"/>
    <xf numFmtId="2" fontId="0" fillId="0" borderId="0" xfId="0" applyNumberFormat="1" applyFont="1"/>
    <xf numFmtId="2" fontId="0" fillId="0" borderId="0" xfId="0" quotePrefix="1" applyNumberFormat="1" applyFont="1"/>
    <xf numFmtId="166" fontId="0" fillId="0" borderId="0" xfId="0" applyNumberFormat="1" applyFont="1"/>
    <xf numFmtId="0" fontId="0" fillId="0" borderId="0" xfId="0" applyFont="1" applyAlignment="1">
      <alignment vertical="top"/>
    </xf>
    <xf numFmtId="0" fontId="0" fillId="0" borderId="0" xfId="0" applyFont="1" applyFill="1"/>
    <xf numFmtId="2" fontId="0" fillId="0" borderId="0" xfId="0" applyNumberFormat="1" applyFont="1" applyFill="1"/>
    <xf numFmtId="166" fontId="0" fillId="0" borderId="0" xfId="0" applyNumberFormat="1" applyFont="1" applyFill="1"/>
    <xf numFmtId="0" fontId="4" fillId="2" borderId="0" xfId="0" applyFont="1" applyFill="1"/>
    <xf numFmtId="1" fontId="0" fillId="0" borderId="0" xfId="0" applyNumberFormat="1" applyFont="1"/>
    <xf numFmtId="2" fontId="0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right"/>
    </xf>
    <xf numFmtId="2" fontId="0" fillId="0" borderId="0" xfId="0" applyNumberFormat="1" applyFont="1" applyBorder="1"/>
    <xf numFmtId="0" fontId="0" fillId="0" borderId="1" xfId="0" applyFont="1" applyBorder="1"/>
    <xf numFmtId="2" fontId="0" fillId="0" borderId="1" xfId="0" applyNumberFormat="1" applyFont="1" applyBorder="1"/>
    <xf numFmtId="2" fontId="0" fillId="0" borderId="0" xfId="0" applyNumberFormat="1" applyFont="1" applyAlignment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/>
    <xf numFmtId="2" fontId="0" fillId="0" borderId="0" xfId="0" applyNumberFormat="1" applyFon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2" borderId="0" xfId="0" applyFont="1" applyFill="1"/>
    <xf numFmtId="2" fontId="0" fillId="2" borderId="0" xfId="0" applyNumberFormat="1" applyFont="1" applyFill="1"/>
    <xf numFmtId="166" fontId="0" fillId="2" borderId="0" xfId="0" applyNumberFormat="1" applyFont="1" applyFill="1"/>
    <xf numFmtId="0" fontId="5" fillId="0" borderId="0" xfId="0" applyFont="1"/>
    <xf numFmtId="2" fontId="4" fillId="2" borderId="0" xfId="0" applyNumberFormat="1" applyFont="1" applyFill="1"/>
    <xf numFmtId="166" fontId="4" fillId="2" borderId="0" xfId="0" applyNumberFormat="1" applyFont="1" applyFill="1"/>
    <xf numFmtId="0" fontId="4" fillId="0" borderId="0" xfId="0" applyFont="1" applyFill="1"/>
    <xf numFmtId="0" fontId="5" fillId="0" borderId="0" xfId="0" applyFont="1" applyFill="1"/>
    <xf numFmtId="2" fontId="5" fillId="0" borderId="0" xfId="0" applyNumberFormat="1" applyFont="1" applyBorder="1"/>
    <xf numFmtId="0" fontId="6" fillId="0" borderId="0" xfId="0" applyFont="1" applyFill="1"/>
    <xf numFmtId="0" fontId="5" fillId="0" borderId="0" xfId="0" applyFont="1" applyAlignment="1">
      <alignment horizontal="center"/>
    </xf>
    <xf numFmtId="166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Alignment="1">
      <alignment horizontal="center"/>
    </xf>
    <xf numFmtId="166" fontId="3" fillId="0" borderId="0" xfId="0" applyNumberFormat="1" applyFont="1"/>
    <xf numFmtId="0" fontId="0" fillId="0" borderId="1" xfId="0" applyFont="1" applyBorder="1" applyAlignment="1">
      <alignment horizontal="center"/>
    </xf>
    <xf numFmtId="166" fontId="0" fillId="0" borderId="1" xfId="0" applyNumberFormat="1" applyFont="1" applyBorder="1"/>
    <xf numFmtId="2" fontId="0" fillId="0" borderId="1" xfId="0" applyNumberFormat="1" applyFont="1" applyBorder="1" applyAlignment="1"/>
    <xf numFmtId="2" fontId="5" fillId="0" borderId="1" xfId="0" applyNumberFormat="1" applyFont="1" applyBorder="1"/>
    <xf numFmtId="2" fontId="0" fillId="0" borderId="0" xfId="0" applyNumberFormat="1" applyFont="1" applyBorder="1" applyAlignment="1">
      <alignment horizontal="right"/>
    </xf>
    <xf numFmtId="166" fontId="0" fillId="0" borderId="0" xfId="0" applyNumberFormat="1" applyFont="1" applyAlignment="1"/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left"/>
    </xf>
    <xf numFmtId="16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168" fontId="3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0" xfId="0" applyNumberFormat="1" applyFont="1" applyFill="1" applyAlignment="1">
      <alignment horizontal="center"/>
    </xf>
    <xf numFmtId="168" fontId="5" fillId="0" borderId="0" xfId="0" applyNumberFormat="1" applyFont="1" applyFill="1"/>
    <xf numFmtId="168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2" fontId="5" fillId="0" borderId="0" xfId="0" applyNumberFormat="1" applyFont="1"/>
    <xf numFmtId="164" fontId="0" fillId="0" borderId="0" xfId="0" applyNumberFormat="1" applyFont="1" applyFill="1"/>
    <xf numFmtId="168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168" fontId="0" fillId="0" borderId="0" xfId="0" applyNumberFormat="1" applyFont="1" applyFill="1" applyAlignment="1">
      <alignment horizontal="center"/>
    </xf>
    <xf numFmtId="168" fontId="0" fillId="0" borderId="0" xfId="0" applyNumberFormat="1" applyFont="1" applyFill="1" applyBorder="1" applyAlignment="1">
      <alignment horizontal="right"/>
    </xf>
    <xf numFmtId="169" fontId="0" fillId="0" borderId="0" xfId="0" applyNumberFormat="1" applyFont="1" applyFill="1" applyBorder="1"/>
    <xf numFmtId="168" fontId="0" fillId="0" borderId="0" xfId="0" applyNumberFormat="1" applyFont="1" applyFill="1" applyBorder="1"/>
    <xf numFmtId="169" fontId="0" fillId="0" borderId="0" xfId="0" applyNumberFormat="1" applyFont="1" applyFill="1" applyBorder="1" applyAlignment="1">
      <alignment horizontal="right"/>
    </xf>
    <xf numFmtId="0" fontId="0" fillId="0" borderId="2" xfId="0" applyFont="1" applyFill="1" applyBorder="1"/>
    <xf numFmtId="2" fontId="0" fillId="0" borderId="2" xfId="0" applyNumberFormat="1" applyFont="1" applyFill="1" applyBorder="1"/>
    <xf numFmtId="168" fontId="0" fillId="0" borderId="2" xfId="0" applyNumberFormat="1" applyFont="1" applyFill="1" applyBorder="1"/>
    <xf numFmtId="166" fontId="0" fillId="0" borderId="2" xfId="0" applyNumberFormat="1" applyFont="1" applyFill="1" applyBorder="1"/>
    <xf numFmtId="166" fontId="0" fillId="0" borderId="0" xfId="0" applyNumberFormat="1" applyFont="1" applyFill="1" applyBorder="1"/>
    <xf numFmtId="14" fontId="0" fillId="0" borderId="0" xfId="0" applyNumberFormat="1" applyFont="1"/>
    <xf numFmtId="2" fontId="4" fillId="0" borderId="0" xfId="0" applyNumberFormat="1" applyFont="1" applyFill="1"/>
    <xf numFmtId="0" fontId="7" fillId="0" borderId="0" xfId="0" applyFont="1" applyFill="1"/>
    <xf numFmtId="0" fontId="5" fillId="0" borderId="0" xfId="0" quotePrefix="1" applyFont="1" applyFill="1" applyAlignment="1">
      <alignment horizontal="center"/>
    </xf>
    <xf numFmtId="0" fontId="5" fillId="0" borderId="0" xfId="1" applyNumberFormat="1" applyFont="1" applyFill="1" applyAlignment="1">
      <alignment horizontal="center"/>
    </xf>
    <xf numFmtId="165" fontId="5" fillId="0" borderId="0" xfId="1" applyFont="1" applyFill="1" applyAlignment="1">
      <alignment horizontal="left"/>
    </xf>
    <xf numFmtId="168" fontId="7" fillId="0" borderId="0" xfId="0" applyNumberFormat="1" applyFont="1" applyFill="1"/>
    <xf numFmtId="168" fontId="5" fillId="0" borderId="0" xfId="0" applyNumberFormat="1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2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168" fontId="5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164" fontId="0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 applyBorder="1"/>
    <xf numFmtId="164" fontId="0" fillId="0" borderId="1" xfId="0" applyNumberFormat="1" applyFon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164" fontId="0" fillId="0" borderId="0" xfId="0" applyNumberFormat="1" applyFont="1" applyFill="1" applyBorder="1"/>
    <xf numFmtId="164" fontId="5" fillId="0" borderId="0" xfId="0" applyNumberFormat="1" applyFont="1" applyBorder="1"/>
    <xf numFmtId="164" fontId="0" fillId="0" borderId="1" xfId="0" applyNumberFormat="1" applyFont="1" applyBorder="1" applyAlignment="1"/>
    <xf numFmtId="164" fontId="5" fillId="0" borderId="1" xfId="0" applyNumberFormat="1" applyFont="1" applyBorder="1"/>
    <xf numFmtId="0" fontId="0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5">
    <cellStyle name="Normal" xfId="0" builtinId="0"/>
    <cellStyle name="Normal 4 2" xfId="3"/>
    <cellStyle name="Normal 5" xfId="2"/>
    <cellStyle name="Normal 6" xfId="4"/>
    <cellStyle name="Normal_WOCEP1E-HY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T268"/>
  <sheetViews>
    <sheetView tabSelected="1" workbookViewId="0">
      <pane ySplit="4500" topLeftCell="A239" activePane="bottomLeft"/>
      <selection activeCell="B6" sqref="B6:I8"/>
      <selection pane="bottomLeft" activeCell="A269" sqref="A269"/>
    </sheetView>
  </sheetViews>
  <sheetFormatPr baseColWidth="10" defaultColWidth="8.83203125" defaultRowHeight="14" x14ac:dyDescent="0"/>
  <cols>
    <col min="1" max="1" width="10.6640625" style="1" bestFit="1" customWidth="1"/>
    <col min="2" max="4" width="8.83203125" style="1"/>
    <col min="5" max="6" width="10.5" style="1" bestFit="1" customWidth="1"/>
    <col min="7" max="16384" width="8.83203125" style="1"/>
  </cols>
  <sheetData>
    <row r="1" spans="1:10">
      <c r="A1" s="1" t="s">
        <v>31</v>
      </c>
      <c r="B1" s="2"/>
      <c r="C1" s="3" t="s">
        <v>26</v>
      </c>
      <c r="D1" s="2"/>
      <c r="E1" s="2"/>
      <c r="F1" s="2"/>
      <c r="G1" s="2"/>
      <c r="H1" s="4"/>
    </row>
    <row r="2" spans="1:10">
      <c r="A2" s="1" t="s">
        <v>27</v>
      </c>
      <c r="B2" s="2"/>
      <c r="C2" s="2" t="s">
        <v>28</v>
      </c>
      <c r="D2" s="2"/>
      <c r="E2" s="2"/>
      <c r="F2" s="2"/>
      <c r="G2" s="2"/>
      <c r="H2" s="4"/>
    </row>
    <row r="3" spans="1:10">
      <c r="A3" s="1" t="s">
        <v>32</v>
      </c>
      <c r="B3" s="2"/>
      <c r="C3" s="2" t="s">
        <v>29</v>
      </c>
      <c r="D3" s="2"/>
      <c r="E3" s="2"/>
      <c r="F3" s="2"/>
      <c r="G3" s="2"/>
      <c r="H3" s="4"/>
    </row>
    <row r="4" spans="1:10">
      <c r="A4" s="1" t="s">
        <v>1</v>
      </c>
      <c r="B4" s="2"/>
      <c r="C4" s="2" t="s">
        <v>2</v>
      </c>
      <c r="D4" s="2"/>
      <c r="E4" s="2"/>
      <c r="F4" s="2"/>
      <c r="G4" s="2"/>
      <c r="H4" s="4"/>
    </row>
    <row r="5" spans="1:10">
      <c r="B5" s="2"/>
      <c r="C5" s="2"/>
      <c r="D5" s="2"/>
      <c r="E5" s="2"/>
      <c r="F5" s="2"/>
      <c r="G5" s="2"/>
      <c r="H5" s="4"/>
    </row>
    <row r="6" spans="1:10">
      <c r="A6" s="5" t="s">
        <v>3</v>
      </c>
      <c r="B6" s="99" t="s">
        <v>114</v>
      </c>
      <c r="C6" s="99"/>
      <c r="D6" s="99"/>
      <c r="E6" s="99"/>
      <c r="F6" s="99"/>
      <c r="G6" s="99"/>
      <c r="H6" s="99"/>
      <c r="I6" s="99"/>
    </row>
    <row r="7" spans="1:10">
      <c r="A7" s="1" t="s">
        <v>0</v>
      </c>
      <c r="B7" s="99"/>
      <c r="C7" s="99"/>
      <c r="D7" s="99"/>
      <c r="E7" s="99"/>
      <c r="F7" s="99"/>
      <c r="G7" s="99"/>
      <c r="H7" s="99"/>
      <c r="I7" s="99"/>
    </row>
    <row r="8" spans="1:10">
      <c r="B8" s="99"/>
      <c r="C8" s="99"/>
      <c r="D8" s="99"/>
      <c r="E8" s="99"/>
      <c r="F8" s="99"/>
      <c r="G8" s="99"/>
      <c r="H8" s="99"/>
      <c r="I8" s="99"/>
    </row>
    <row r="9" spans="1:10">
      <c r="B9" s="2"/>
      <c r="C9" s="2"/>
      <c r="D9" s="2"/>
      <c r="E9" s="2"/>
      <c r="F9" s="2"/>
      <c r="G9" s="2"/>
      <c r="H9" s="4"/>
    </row>
    <row r="10" spans="1:10">
      <c r="A10" s="6" t="s">
        <v>4</v>
      </c>
      <c r="B10" s="7"/>
      <c r="C10" s="7"/>
      <c r="D10" s="7"/>
      <c r="E10" s="7"/>
      <c r="F10" s="7"/>
      <c r="G10" s="7"/>
      <c r="H10" s="8"/>
      <c r="I10" s="6"/>
    </row>
    <row r="11" spans="1:10">
      <c r="A11" s="1" t="s">
        <v>22</v>
      </c>
      <c r="B11" s="7"/>
      <c r="C11" s="7"/>
      <c r="D11" s="7"/>
      <c r="E11" s="7"/>
      <c r="F11" s="7"/>
      <c r="G11" s="7"/>
      <c r="H11" s="8"/>
      <c r="I11" s="6"/>
    </row>
    <row r="12" spans="1:10">
      <c r="A12" s="6" t="s">
        <v>23</v>
      </c>
      <c r="B12" s="7"/>
      <c r="C12" s="7"/>
      <c r="D12" s="7"/>
      <c r="E12" s="7"/>
      <c r="F12" s="7"/>
      <c r="G12" s="7"/>
      <c r="H12" s="8"/>
      <c r="I12" s="6"/>
    </row>
    <row r="13" spans="1:10">
      <c r="A13" s="6"/>
      <c r="B13" s="7"/>
      <c r="C13" s="7"/>
      <c r="D13" s="7"/>
      <c r="E13" s="7"/>
      <c r="F13" s="7"/>
      <c r="G13" s="7"/>
      <c r="H13" s="8"/>
      <c r="I13" s="6"/>
    </row>
    <row r="14" spans="1:10">
      <c r="A14" s="1" t="s">
        <v>0</v>
      </c>
      <c r="B14" s="2"/>
      <c r="C14" s="2"/>
      <c r="D14" s="2"/>
      <c r="E14" s="2"/>
      <c r="F14" s="2"/>
      <c r="G14" s="2"/>
      <c r="H14" s="4"/>
    </row>
    <row r="15" spans="1:10">
      <c r="A15" s="9" t="s">
        <v>18</v>
      </c>
      <c r="B15" s="25"/>
      <c r="C15" s="25"/>
      <c r="D15" s="25"/>
      <c r="E15" s="25"/>
      <c r="F15" s="25"/>
      <c r="G15" s="25"/>
      <c r="H15" s="26"/>
      <c r="I15" s="9"/>
    </row>
    <row r="16" spans="1:10">
      <c r="A16" s="1" t="s">
        <v>38</v>
      </c>
      <c r="B16" s="27"/>
      <c r="C16" s="27"/>
      <c r="D16" s="27"/>
      <c r="E16" s="27"/>
      <c r="F16" s="27"/>
      <c r="G16" s="27"/>
      <c r="H16" s="27"/>
      <c r="I16" s="27"/>
      <c r="J16" s="6"/>
    </row>
    <row r="17" spans="1:10">
      <c r="A17" s="24"/>
      <c r="B17" s="27" t="s">
        <v>3</v>
      </c>
      <c r="C17" s="27"/>
      <c r="D17" s="100" t="s">
        <v>39</v>
      </c>
      <c r="E17" s="100"/>
      <c r="F17" s="100"/>
      <c r="G17" s="100"/>
      <c r="H17" s="100"/>
      <c r="I17" s="100"/>
      <c r="J17" s="28"/>
    </row>
    <row r="18" spans="1:10">
      <c r="A18" s="24"/>
      <c r="B18" s="27"/>
      <c r="C18" s="27"/>
      <c r="D18" s="100"/>
      <c r="E18" s="100"/>
      <c r="F18" s="100"/>
      <c r="G18" s="100"/>
      <c r="H18" s="100"/>
      <c r="I18" s="100"/>
      <c r="J18" s="28"/>
    </row>
    <row r="19" spans="1:10">
      <c r="A19" s="24"/>
      <c r="B19" s="27"/>
      <c r="C19" s="27"/>
      <c r="D19" s="100"/>
      <c r="E19" s="100"/>
      <c r="F19" s="100"/>
      <c r="G19" s="100"/>
      <c r="H19" s="100"/>
      <c r="I19" s="100"/>
      <c r="J19" s="28"/>
    </row>
    <row r="20" spans="1:10">
      <c r="A20" s="24"/>
      <c r="B20" s="27"/>
      <c r="C20" s="27"/>
      <c r="D20" s="56"/>
      <c r="E20" s="56"/>
      <c r="F20" s="56"/>
      <c r="G20" s="56"/>
      <c r="H20" s="56"/>
      <c r="I20" s="56"/>
      <c r="J20" s="28"/>
    </row>
    <row r="21" spans="1:10" ht="15" customHeight="1">
      <c r="A21" s="24" t="s">
        <v>33</v>
      </c>
      <c r="B21" s="99" t="s">
        <v>34</v>
      </c>
      <c r="C21" s="99"/>
      <c r="D21" s="99"/>
      <c r="E21" s="99"/>
      <c r="F21" s="99"/>
      <c r="G21" s="99"/>
      <c r="H21" s="99"/>
      <c r="I21" s="99"/>
      <c r="J21" s="55"/>
    </row>
    <row r="22" spans="1:10">
      <c r="A22" s="24"/>
      <c r="B22" s="99"/>
      <c r="C22" s="99"/>
      <c r="D22" s="99"/>
      <c r="E22" s="99"/>
      <c r="F22" s="99"/>
      <c r="G22" s="99"/>
      <c r="H22" s="99"/>
      <c r="I22" s="99"/>
      <c r="J22" s="55"/>
    </row>
    <row r="23" spans="1:10">
      <c r="A23" s="24"/>
      <c r="B23" s="1" t="s">
        <v>35</v>
      </c>
    </row>
    <row r="24" spans="1:10" ht="12.75" customHeight="1">
      <c r="A24" s="24"/>
      <c r="B24" s="1" t="s">
        <v>36</v>
      </c>
      <c r="C24" s="55"/>
      <c r="D24" s="55"/>
      <c r="E24" s="55"/>
      <c r="F24" s="55"/>
      <c r="G24" s="55"/>
      <c r="H24" s="55"/>
      <c r="I24" s="55"/>
      <c r="J24" s="55"/>
    </row>
    <row r="25" spans="1:10">
      <c r="A25" s="24"/>
      <c r="B25" s="1" t="s">
        <v>37</v>
      </c>
      <c r="C25" s="55"/>
      <c r="D25" s="55"/>
      <c r="E25" s="55"/>
      <c r="F25" s="55"/>
      <c r="G25" s="55"/>
      <c r="H25" s="55"/>
      <c r="I25" s="55"/>
      <c r="J25" s="55"/>
    </row>
    <row r="26" spans="1:10">
      <c r="A26" s="24"/>
      <c r="B26" s="27"/>
      <c r="C26" s="27"/>
      <c r="D26" s="56"/>
      <c r="E26" s="56"/>
      <c r="F26" s="56"/>
      <c r="G26" s="56"/>
      <c r="H26" s="56"/>
      <c r="I26" s="56"/>
      <c r="J26" s="28"/>
    </row>
    <row r="27" spans="1:10">
      <c r="A27" s="24" t="s">
        <v>40</v>
      </c>
      <c r="B27" s="2"/>
      <c r="C27" s="2"/>
      <c r="D27" s="32" t="s">
        <v>21</v>
      </c>
      <c r="E27" s="2"/>
      <c r="F27" s="2"/>
      <c r="G27" s="2"/>
    </row>
    <row r="28" spans="1:10">
      <c r="A28" s="1" t="s">
        <v>41</v>
      </c>
      <c r="B28" s="2"/>
      <c r="C28" s="2"/>
      <c r="D28" s="32" t="s">
        <v>19</v>
      </c>
      <c r="E28" s="2"/>
      <c r="F28" s="2"/>
      <c r="G28" s="2"/>
    </row>
    <row r="29" spans="1:10">
      <c r="A29" s="1" t="s">
        <v>42</v>
      </c>
      <c r="B29" s="2"/>
      <c r="C29" s="2"/>
      <c r="D29" s="33">
        <v>20</v>
      </c>
      <c r="E29" s="2"/>
      <c r="F29" s="2"/>
      <c r="G29" s="2"/>
    </row>
    <row r="30" spans="1:10">
      <c r="A30" s="24" t="s">
        <v>43</v>
      </c>
      <c r="B30" s="2"/>
      <c r="C30" s="2"/>
      <c r="D30" s="31" t="s">
        <v>44</v>
      </c>
      <c r="E30" s="2"/>
      <c r="F30" s="2"/>
      <c r="G30" s="2"/>
    </row>
    <row r="31" spans="1:10">
      <c r="B31" s="2"/>
      <c r="C31" s="2"/>
      <c r="D31" s="2"/>
      <c r="E31" s="2"/>
      <c r="F31" s="2"/>
      <c r="G31" s="2"/>
      <c r="H31" s="10"/>
    </row>
    <row r="32" spans="1:10">
      <c r="A32" s="1" t="s">
        <v>45</v>
      </c>
    </row>
    <row r="33" spans="1:20">
      <c r="A33" s="1" t="s">
        <v>46</v>
      </c>
      <c r="B33" s="2"/>
      <c r="C33" s="2"/>
      <c r="D33" s="33">
        <v>133</v>
      </c>
      <c r="E33" s="2"/>
      <c r="F33" s="2"/>
      <c r="G33" s="2"/>
      <c r="H33" s="8"/>
    </row>
    <row r="34" spans="1:20">
      <c r="A34" s="1" t="s">
        <v>20</v>
      </c>
      <c r="B34" s="2"/>
      <c r="C34" s="2"/>
      <c r="D34" s="19" t="s">
        <v>47</v>
      </c>
      <c r="E34" s="2"/>
      <c r="F34" s="2"/>
      <c r="G34" s="2"/>
      <c r="H34" s="4"/>
    </row>
    <row r="35" spans="1:20">
      <c r="B35" s="2"/>
      <c r="C35" s="2"/>
      <c r="D35" s="2"/>
      <c r="E35" s="2"/>
      <c r="F35" s="2"/>
      <c r="G35" s="2"/>
      <c r="H35" s="4"/>
    </row>
    <row r="36" spans="1:20">
      <c r="A36" s="1" t="s">
        <v>10</v>
      </c>
    </row>
    <row r="37" spans="1:20">
      <c r="A37" s="6"/>
      <c r="B37" s="6" t="s">
        <v>48</v>
      </c>
      <c r="C37" s="58"/>
      <c r="D37" s="59"/>
      <c r="E37" s="6"/>
      <c r="F37" s="58"/>
      <c r="G37" s="6"/>
      <c r="H37" s="6"/>
      <c r="I37" s="7"/>
      <c r="J37" s="75"/>
    </row>
    <row r="38" spans="1:20">
      <c r="B38" s="2"/>
      <c r="C38" s="2"/>
      <c r="D38" s="2"/>
      <c r="E38" s="2"/>
      <c r="F38" s="2"/>
      <c r="G38" s="2"/>
      <c r="H38" s="4"/>
    </row>
    <row r="39" spans="1:20">
      <c r="A39" s="6" t="s">
        <v>9</v>
      </c>
      <c r="B39" s="36">
        <v>44</v>
      </c>
      <c r="C39" s="1" t="s">
        <v>107</v>
      </c>
      <c r="D39" s="2"/>
      <c r="E39" s="2"/>
      <c r="F39" s="2"/>
      <c r="G39" s="2"/>
      <c r="H39" s="4"/>
    </row>
    <row r="40" spans="1:20">
      <c r="A40" s="6"/>
      <c r="B40" s="36">
        <v>91</v>
      </c>
      <c r="C40" s="1" t="s">
        <v>107</v>
      </c>
      <c r="D40" s="2"/>
      <c r="E40" s="2"/>
      <c r="F40" s="2"/>
      <c r="G40" s="2"/>
      <c r="H40" s="4"/>
    </row>
    <row r="41" spans="1:20">
      <c r="A41" s="6"/>
      <c r="B41" s="36">
        <v>92</v>
      </c>
      <c r="C41" s="1" t="s">
        <v>107</v>
      </c>
      <c r="D41" s="2"/>
      <c r="E41" s="2"/>
      <c r="F41" s="2"/>
      <c r="G41" s="2"/>
      <c r="H41" s="4"/>
    </row>
    <row r="42" spans="1:20">
      <c r="A42" s="6"/>
      <c r="B42" s="36">
        <v>95</v>
      </c>
      <c r="C42" s="1" t="s">
        <v>107</v>
      </c>
      <c r="D42" s="2"/>
      <c r="E42" s="2"/>
      <c r="F42" s="2"/>
      <c r="G42" s="2"/>
      <c r="H42" s="4"/>
    </row>
    <row r="43" spans="1:20">
      <c r="A43" s="6"/>
      <c r="B43" s="36">
        <v>194</v>
      </c>
      <c r="C43" s="2" t="s">
        <v>110</v>
      </c>
      <c r="D43" s="2"/>
      <c r="E43" s="2"/>
      <c r="F43" s="2"/>
      <c r="G43" s="2"/>
      <c r="H43" s="4"/>
    </row>
    <row r="44" spans="1:20">
      <c r="B44" s="33">
        <v>201</v>
      </c>
      <c r="C44" s="60" t="s">
        <v>109</v>
      </c>
      <c r="D44" s="2"/>
      <c r="E44" s="2"/>
      <c r="F44" s="2"/>
      <c r="G44" s="2"/>
      <c r="H44" s="4"/>
    </row>
    <row r="45" spans="1:20">
      <c r="B45" s="36">
        <v>205</v>
      </c>
      <c r="C45" s="1" t="s">
        <v>107</v>
      </c>
      <c r="D45" s="2"/>
      <c r="E45" s="2"/>
      <c r="F45" s="2"/>
      <c r="G45" s="2"/>
      <c r="H45" s="4"/>
    </row>
    <row r="46" spans="1:20">
      <c r="B46" s="33">
        <v>496</v>
      </c>
      <c r="C46" s="60" t="s">
        <v>106</v>
      </c>
      <c r="D46" s="2"/>
      <c r="E46" s="2"/>
      <c r="F46" s="2"/>
      <c r="G46" s="2"/>
      <c r="H46" s="4"/>
    </row>
    <row r="47" spans="1:20">
      <c r="B47" s="11" t="s">
        <v>0</v>
      </c>
      <c r="C47" s="2" t="s">
        <v>0</v>
      </c>
      <c r="D47" s="2"/>
      <c r="E47" s="2"/>
      <c r="F47" s="2"/>
      <c r="G47" s="2"/>
      <c r="H47" s="4"/>
    </row>
    <row r="48" spans="1:20">
      <c r="A48" s="1" t="s">
        <v>49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19">
      <c r="A49" s="1" t="s">
        <v>50</v>
      </c>
      <c r="B49" s="1" t="s">
        <v>51</v>
      </c>
      <c r="C49" s="1" t="s">
        <v>52</v>
      </c>
      <c r="D49" s="2"/>
      <c r="E49" s="19" t="s">
        <v>53</v>
      </c>
      <c r="F49" s="34" t="s">
        <v>54</v>
      </c>
      <c r="G49" s="35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>
      <c r="A50" s="14" t="s">
        <v>25</v>
      </c>
      <c r="B50" s="14" t="s">
        <v>17</v>
      </c>
      <c r="C50" s="14" t="s">
        <v>17</v>
      </c>
      <c r="D50" s="15" t="s">
        <v>24</v>
      </c>
      <c r="E50" s="14" t="s">
        <v>17</v>
      </c>
      <c r="F50" s="20" t="s">
        <v>53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9">
      <c r="A51" s="36">
        <v>2</v>
      </c>
      <c r="B51" s="4">
        <v>2119.7500075991211</v>
      </c>
      <c r="C51" s="4">
        <v>2120.6011165196428</v>
      </c>
      <c r="D51" s="1">
        <f t="shared" ref="D51:D63" si="0">AVERAGE(B51:C51)</f>
        <v>2120.1755620593822</v>
      </c>
      <c r="E51" s="2">
        <f>B51-C51</f>
        <v>-0.85110892052171039</v>
      </c>
      <c r="F51" s="2">
        <f t="shared" ref="F51:F63" si="1">ABS(E51)</f>
        <v>0.85110892052171039</v>
      </c>
    </row>
    <row r="52" spans="1:19">
      <c r="A52" s="36">
        <v>7</v>
      </c>
      <c r="B52" s="4">
        <v>2098.8632298569055</v>
      </c>
      <c r="C52" s="4">
        <v>2098.4349380985036</v>
      </c>
      <c r="D52" s="1">
        <f t="shared" si="0"/>
        <v>2098.6490839777043</v>
      </c>
      <c r="E52" s="2">
        <f t="shared" ref="E52:E63" si="2">B52-C52</f>
        <v>0.42829175840188327</v>
      </c>
      <c r="F52" s="2">
        <f t="shared" si="1"/>
        <v>0.42829175840188327</v>
      </c>
    </row>
    <row r="53" spans="1:19">
      <c r="A53" s="36">
        <v>13</v>
      </c>
      <c r="B53" s="4">
        <v>2077.4809087778481</v>
      </c>
      <c r="C53" s="4">
        <v>2078.0259851983747</v>
      </c>
      <c r="D53" s="1">
        <f t="shared" si="0"/>
        <v>2077.7534469881111</v>
      </c>
      <c r="E53" s="2">
        <f t="shared" si="2"/>
        <v>-0.54507642052658412</v>
      </c>
      <c r="F53" s="2">
        <f t="shared" si="1"/>
        <v>0.54507642052658412</v>
      </c>
      <c r="G53" s="1" t="s">
        <v>68</v>
      </c>
    </row>
    <row r="54" spans="1:19">
      <c r="A54" s="36">
        <v>44</v>
      </c>
      <c r="B54" s="4">
        <v>2238.8757349488201</v>
      </c>
      <c r="C54" s="4">
        <v>2238.7591713584402</v>
      </c>
      <c r="D54" s="1">
        <f t="shared" si="0"/>
        <v>2238.8174531536301</v>
      </c>
      <c r="E54" s="2">
        <f t="shared" si="2"/>
        <v>0.11656359037988295</v>
      </c>
      <c r="F54" s="2">
        <f t="shared" si="1"/>
        <v>0.11656359037988295</v>
      </c>
    </row>
    <row r="55" spans="1:19">
      <c r="A55" s="36">
        <v>48</v>
      </c>
      <c r="B55" s="4">
        <v>2124.9834032761432</v>
      </c>
      <c r="C55" s="4">
        <v>2125.7226497361962</v>
      </c>
      <c r="D55" s="1">
        <f t="shared" si="0"/>
        <v>2125.35302650617</v>
      </c>
      <c r="E55" s="2">
        <f t="shared" si="2"/>
        <v>-0.739246460052982</v>
      </c>
      <c r="F55" s="2">
        <f t="shared" si="1"/>
        <v>0.739246460052982</v>
      </c>
    </row>
    <row r="56" spans="1:19">
      <c r="A56" s="36">
        <v>54</v>
      </c>
      <c r="B56" s="4">
        <v>2117.3343127040694</v>
      </c>
      <c r="C56" s="4">
        <v>2116.6723902097988</v>
      </c>
      <c r="D56" s="1">
        <f t="shared" si="0"/>
        <v>2117.0033514569341</v>
      </c>
      <c r="E56" s="2">
        <f t="shared" si="2"/>
        <v>0.66192249427058414</v>
      </c>
      <c r="F56" s="2">
        <f t="shared" si="1"/>
        <v>0.66192249427058414</v>
      </c>
    </row>
    <row r="57" spans="1:19">
      <c r="A57" s="36">
        <v>56</v>
      </c>
      <c r="B57" s="4">
        <v>2174.7946448487705</v>
      </c>
      <c r="C57" s="4">
        <v>2175.0762498122785</v>
      </c>
      <c r="D57" s="1">
        <f t="shared" si="0"/>
        <v>2174.9354473305248</v>
      </c>
      <c r="E57" s="2">
        <f t="shared" si="2"/>
        <v>-0.28160496350801623</v>
      </c>
      <c r="F57" s="2">
        <f t="shared" si="1"/>
        <v>0.28160496350801623</v>
      </c>
    </row>
    <row r="58" spans="1:19">
      <c r="A58" s="36">
        <v>93</v>
      </c>
      <c r="B58" s="4">
        <v>2159.4269759830627</v>
      </c>
      <c r="C58" s="4">
        <v>2158.6874861835981</v>
      </c>
      <c r="D58" s="1">
        <f t="shared" si="0"/>
        <v>2159.0572310833304</v>
      </c>
      <c r="E58" s="2">
        <f t="shared" si="2"/>
        <v>0.73948979946453619</v>
      </c>
      <c r="F58" s="2">
        <f t="shared" si="1"/>
        <v>0.73948979946453619</v>
      </c>
    </row>
    <row r="59" spans="1:19">
      <c r="A59" s="36">
        <v>192</v>
      </c>
      <c r="B59" s="4">
        <v>2385.9522136829646</v>
      </c>
      <c r="C59" s="4">
        <v>2385.5254441237839</v>
      </c>
      <c r="D59" s="1">
        <f t="shared" si="0"/>
        <v>2385.7388289033743</v>
      </c>
      <c r="E59" s="2">
        <f t="shared" si="2"/>
        <v>0.42676955918068415</v>
      </c>
      <c r="F59" s="2">
        <f t="shared" si="1"/>
        <v>0.42676955918068415</v>
      </c>
    </row>
    <row r="60" spans="1:19">
      <c r="A60" s="36">
        <v>348</v>
      </c>
      <c r="B60" s="4">
        <v>2354.464653558904</v>
      </c>
      <c r="C60" s="4">
        <v>2353.8234436936373</v>
      </c>
      <c r="D60" s="1">
        <f t="shared" ref="D60" si="3">AVERAGE(B60:C60)</f>
        <v>2354.1440486262709</v>
      </c>
      <c r="E60" s="2">
        <f t="shared" ref="E60" si="4">B60-C60</f>
        <v>0.6412098652667737</v>
      </c>
      <c r="F60" s="2">
        <f t="shared" ref="F60:F61" si="5">ABS(E60)</f>
        <v>0.6412098652667737</v>
      </c>
      <c r="G60" s="1" t="s">
        <v>68</v>
      </c>
    </row>
    <row r="61" spans="1:19">
      <c r="A61" s="36">
        <v>349</v>
      </c>
      <c r="B61" s="37">
        <v>2353.9983980584229</v>
      </c>
      <c r="C61" s="4">
        <v>2353.0074121897487</v>
      </c>
      <c r="D61" s="4">
        <f>AVERAGE(B61:C61)</f>
        <v>2353.5029051240858</v>
      </c>
      <c r="E61" s="2">
        <f t="shared" si="2"/>
        <v>0.99098586867421545</v>
      </c>
      <c r="F61" s="57">
        <f t="shared" si="5"/>
        <v>0.99098586867421545</v>
      </c>
      <c r="G61" s="1" t="s">
        <v>69</v>
      </c>
    </row>
    <row r="62" spans="1:19">
      <c r="A62" s="36">
        <v>372</v>
      </c>
      <c r="B62" s="4">
        <v>2347.0357856913197</v>
      </c>
      <c r="C62" s="4">
        <v>2347.7356505800353</v>
      </c>
      <c r="D62" s="1">
        <f t="shared" si="0"/>
        <v>2347.3857181356775</v>
      </c>
      <c r="E62" s="2">
        <f t="shared" si="2"/>
        <v>-0.69986488871563779</v>
      </c>
      <c r="F62" s="2">
        <f t="shared" si="1"/>
        <v>0.69986488871563779</v>
      </c>
    </row>
    <row r="63" spans="1:19">
      <c r="A63" s="38">
        <v>615</v>
      </c>
      <c r="B63" s="39">
        <v>2368.8519721341904</v>
      </c>
      <c r="C63" s="39">
        <v>2367.7642914595585</v>
      </c>
      <c r="D63" s="14">
        <f t="shared" si="0"/>
        <v>2368.3081317968745</v>
      </c>
      <c r="E63" s="15">
        <f t="shared" si="2"/>
        <v>1.0876806746318834</v>
      </c>
      <c r="F63" s="41">
        <f t="shared" si="1"/>
        <v>1.0876806746318834</v>
      </c>
    </row>
    <row r="64" spans="1:19">
      <c r="A64" s="6" t="s">
        <v>13</v>
      </c>
      <c r="B64" s="2"/>
      <c r="C64" s="2"/>
      <c r="D64" s="2"/>
      <c r="E64" s="12">
        <f>AVERAGE(E51:E63)</f>
        <v>0.15200091976503943</v>
      </c>
      <c r="F64" s="12">
        <f>AVERAGE(F51:F63)</f>
        <v>0.63152425104579801</v>
      </c>
      <c r="G64" s="2"/>
      <c r="H64" s="4"/>
    </row>
    <row r="65" spans="1:8">
      <c r="A65" s="6" t="s">
        <v>14</v>
      </c>
      <c r="B65" s="2"/>
      <c r="C65" s="2"/>
      <c r="D65" s="2"/>
      <c r="E65" s="12">
        <f>STDEV(E51:E63)</f>
        <v>0.69384968672391656</v>
      </c>
      <c r="F65" s="12">
        <f>STDEV(F51:F63)</f>
        <v>0.27276162556319677</v>
      </c>
      <c r="G65" s="2"/>
      <c r="H65" s="4"/>
    </row>
    <row r="66" spans="1:8">
      <c r="B66" s="2"/>
      <c r="C66" s="2"/>
      <c r="D66" s="2"/>
      <c r="E66" s="2"/>
      <c r="F66" s="2"/>
      <c r="G66" s="2"/>
      <c r="H66" s="4"/>
    </row>
    <row r="67" spans="1:8">
      <c r="A67" s="1" t="s">
        <v>15</v>
      </c>
      <c r="B67" s="2"/>
      <c r="C67" s="2"/>
      <c r="D67" s="2"/>
      <c r="E67" s="2"/>
      <c r="F67" s="2"/>
      <c r="G67" s="2"/>
      <c r="H67" s="4"/>
    </row>
    <row r="68" spans="1:8">
      <c r="A68" s="1" t="s">
        <v>50</v>
      </c>
      <c r="B68" s="2"/>
      <c r="C68" s="2" t="s">
        <v>16</v>
      </c>
      <c r="D68" s="13" t="s">
        <v>12</v>
      </c>
      <c r="E68" s="13" t="s">
        <v>11</v>
      </c>
      <c r="F68" s="2"/>
      <c r="G68" s="4"/>
    </row>
    <row r="69" spans="1:8">
      <c r="A69" s="14" t="s">
        <v>25</v>
      </c>
      <c r="B69" s="15" t="s">
        <v>17</v>
      </c>
      <c r="C69" s="15" t="s">
        <v>17</v>
      </c>
      <c r="D69" s="15" t="s">
        <v>17</v>
      </c>
      <c r="E69" s="15" t="s">
        <v>12</v>
      </c>
      <c r="F69" s="13"/>
      <c r="G69" s="4"/>
    </row>
    <row r="70" spans="1:8">
      <c r="A70" s="1">
        <v>192</v>
      </c>
      <c r="B70" s="2">
        <f>D59</f>
        <v>2385.7388289033743</v>
      </c>
      <c r="C70" s="7"/>
      <c r="D70" s="7"/>
      <c r="E70" s="7"/>
      <c r="F70" s="2"/>
      <c r="G70" s="4"/>
    </row>
    <row r="71" spans="1:8">
      <c r="A71" s="1">
        <v>193</v>
      </c>
      <c r="B71" s="2">
        <v>2385.0212576590193</v>
      </c>
      <c r="C71" s="7"/>
      <c r="D71" s="7"/>
      <c r="E71" s="7"/>
      <c r="F71" s="13"/>
      <c r="G71" s="4"/>
    </row>
    <row r="72" spans="1:8">
      <c r="B72" s="16"/>
      <c r="C72" s="13">
        <f>AVERAGE(B70:B71)</f>
        <v>2385.3800432811968</v>
      </c>
      <c r="D72" s="13">
        <f>B71-B70</f>
        <v>-0.71757124435498554</v>
      </c>
      <c r="E72" s="13">
        <f>ABS(D72)</f>
        <v>0.71757124435498554</v>
      </c>
      <c r="F72" s="2"/>
      <c r="G72" s="4"/>
    </row>
    <row r="73" spans="1:8">
      <c r="A73" s="1">
        <v>348</v>
      </c>
      <c r="B73" s="2">
        <f>D60</f>
        <v>2354.1440486262709</v>
      </c>
      <c r="C73" s="13"/>
      <c r="D73" s="13"/>
      <c r="E73" s="13"/>
      <c r="F73" s="2"/>
      <c r="G73" s="4"/>
    </row>
    <row r="74" spans="1:8">
      <c r="A74" s="1">
        <v>349</v>
      </c>
      <c r="B74" s="2">
        <f>D61</f>
        <v>2353.5029051240858</v>
      </c>
      <c r="C74" s="13"/>
      <c r="D74" s="18"/>
      <c r="E74" s="13" t="s">
        <v>0</v>
      </c>
      <c r="F74" s="2"/>
      <c r="G74" s="4"/>
    </row>
    <row r="75" spans="1:8">
      <c r="B75" s="16"/>
      <c r="C75" s="13">
        <f>AVERAGE(B73:B74)</f>
        <v>2353.8234768751781</v>
      </c>
      <c r="D75" s="13">
        <f>B74-B73</f>
        <v>-0.64114350218505933</v>
      </c>
      <c r="E75" s="29">
        <f>ABS(D75)</f>
        <v>0.64114350218505933</v>
      </c>
      <c r="F75" s="2"/>
      <c r="G75" s="4"/>
    </row>
    <row r="76" spans="1:8">
      <c r="A76" s="1">
        <v>372</v>
      </c>
      <c r="B76" s="2">
        <f>D62</f>
        <v>2347.3857181356775</v>
      </c>
      <c r="C76" s="13"/>
      <c r="D76" s="13"/>
      <c r="E76" s="13"/>
      <c r="F76" s="2"/>
      <c r="G76" s="4"/>
    </row>
    <row r="77" spans="1:8">
      <c r="A77" s="1">
        <v>373</v>
      </c>
      <c r="B77" s="2">
        <v>2347.9692884638766</v>
      </c>
      <c r="C77" s="2"/>
      <c r="D77" s="13"/>
      <c r="E77" s="13"/>
      <c r="F77" s="2"/>
      <c r="G77" s="4"/>
    </row>
    <row r="78" spans="1:8">
      <c r="B78" s="16"/>
      <c r="C78" s="13">
        <f>AVERAGE(B76:B77)</f>
        <v>2347.6775032997771</v>
      </c>
      <c r="D78" s="13">
        <f>B77-B76</f>
        <v>0.58357032819913002</v>
      </c>
      <c r="E78" s="29">
        <f>ABS(D78)</f>
        <v>0.58357032819913002</v>
      </c>
      <c r="F78" s="2"/>
      <c r="G78" s="4"/>
    </row>
    <row r="79" spans="1:8">
      <c r="A79" s="1">
        <v>615</v>
      </c>
      <c r="B79" s="2">
        <f>D63</f>
        <v>2368.3081317968745</v>
      </c>
      <c r="C79" s="13"/>
      <c r="D79" s="13"/>
      <c r="E79" s="29"/>
      <c r="F79" s="2"/>
      <c r="G79" s="4"/>
    </row>
    <row r="80" spans="1:8">
      <c r="A80" s="1">
        <v>616</v>
      </c>
      <c r="B80" s="16">
        <v>2367.9200269726684</v>
      </c>
      <c r="C80" s="13"/>
      <c r="D80" s="13"/>
      <c r="E80" s="29"/>
      <c r="F80" s="2"/>
      <c r="G80" s="4"/>
    </row>
    <row r="81" spans="1:10">
      <c r="A81" s="14"/>
      <c r="B81" s="40"/>
      <c r="C81" s="15">
        <f>AVERAGE(B79:B80)</f>
        <v>2368.1140793847717</v>
      </c>
      <c r="D81" s="15">
        <f>B80-B79</f>
        <v>-0.38810482420603876</v>
      </c>
      <c r="E81" s="41">
        <f>ABS(D81)</f>
        <v>0.38810482420603876</v>
      </c>
      <c r="F81" s="2"/>
      <c r="G81" s="4"/>
    </row>
    <row r="82" spans="1:10">
      <c r="A82" s="6" t="s">
        <v>13</v>
      </c>
      <c r="B82" s="2"/>
      <c r="C82" s="13"/>
      <c r="D82" s="13">
        <f>AVERAGE(D72:D81)</f>
        <v>-0.2908123106367384</v>
      </c>
      <c r="E82" s="13">
        <f>AVERAGE(E72:E81)</f>
        <v>0.58259747473630341</v>
      </c>
      <c r="F82" s="7"/>
      <c r="G82" s="4"/>
    </row>
    <row r="83" spans="1:10">
      <c r="A83" s="6" t="s">
        <v>14</v>
      </c>
      <c r="B83" s="2"/>
      <c r="C83" s="13"/>
      <c r="D83" s="13">
        <f>STDEV(D72:D81)</f>
        <v>0.5996849071454694</v>
      </c>
      <c r="E83" s="13">
        <f>STDEV(E72:E81)</f>
        <v>0.14079996847686096</v>
      </c>
      <c r="F83" s="7"/>
      <c r="G83" s="4"/>
    </row>
    <row r="84" spans="1:10">
      <c r="A84" s="6"/>
      <c r="B84" s="2"/>
      <c r="C84" s="13"/>
      <c r="D84" s="17"/>
      <c r="E84" s="13"/>
      <c r="F84" s="13"/>
      <c r="G84" s="7"/>
      <c r="H84" s="4"/>
    </row>
    <row r="85" spans="1:10">
      <c r="A85" s="30" t="s">
        <v>56</v>
      </c>
      <c r="B85" s="2"/>
      <c r="C85" s="42">
        <v>0.63</v>
      </c>
      <c r="D85" s="13" t="s">
        <v>17</v>
      </c>
      <c r="E85" s="13"/>
      <c r="F85" s="13"/>
      <c r="G85" s="7"/>
      <c r="H85" s="4"/>
    </row>
    <row r="86" spans="1:10">
      <c r="A86" s="30" t="s">
        <v>0</v>
      </c>
      <c r="B86" s="2"/>
      <c r="C86" s="13" t="s">
        <v>0</v>
      </c>
      <c r="D86" s="13" t="s">
        <v>0</v>
      </c>
      <c r="E86" s="13"/>
      <c r="F86" s="13"/>
      <c r="G86" s="7"/>
      <c r="H86" s="4"/>
    </row>
    <row r="87" spans="1:10">
      <c r="A87" s="21" t="s">
        <v>57</v>
      </c>
      <c r="B87" s="22"/>
      <c r="C87" s="22"/>
      <c r="D87" s="22"/>
      <c r="E87" s="22"/>
      <c r="F87" s="22"/>
      <c r="G87" s="22"/>
      <c r="H87" s="23"/>
      <c r="I87" s="21"/>
    </row>
    <row r="88" spans="1:10">
      <c r="A88" s="1" t="s">
        <v>58</v>
      </c>
    </row>
    <row r="89" spans="1:10">
      <c r="B89" s="1" t="s">
        <v>3</v>
      </c>
      <c r="D89" s="100" t="s">
        <v>39</v>
      </c>
      <c r="E89" s="100"/>
      <c r="F89" s="100"/>
      <c r="G89" s="100"/>
      <c r="H89" s="100"/>
      <c r="I89" s="100"/>
    </row>
    <row r="90" spans="1:10">
      <c r="D90" s="100"/>
      <c r="E90" s="100"/>
      <c r="F90" s="100"/>
      <c r="G90" s="100"/>
      <c r="H90" s="100"/>
      <c r="I90" s="100"/>
    </row>
    <row r="91" spans="1:10">
      <c r="D91" s="100"/>
      <c r="E91" s="100"/>
      <c r="F91" s="100"/>
      <c r="G91" s="100"/>
      <c r="H91" s="100"/>
      <c r="I91" s="100"/>
    </row>
    <row r="92" spans="1:10">
      <c r="D92" s="56"/>
      <c r="E92" s="56"/>
      <c r="F92" s="56"/>
      <c r="G92" s="56"/>
      <c r="H92" s="56"/>
      <c r="I92" s="56"/>
    </row>
    <row r="93" spans="1:10" ht="15" customHeight="1">
      <c r="A93" s="24" t="s">
        <v>33</v>
      </c>
      <c r="B93" s="99" t="s">
        <v>34</v>
      </c>
      <c r="C93" s="99"/>
      <c r="D93" s="99"/>
      <c r="E93" s="99"/>
      <c r="F93" s="99"/>
      <c r="G93" s="99"/>
      <c r="H93" s="99"/>
      <c r="I93" s="99"/>
      <c r="J93" s="55"/>
    </row>
    <row r="94" spans="1:10">
      <c r="A94" s="24"/>
      <c r="B94" s="99"/>
      <c r="C94" s="99"/>
      <c r="D94" s="99"/>
      <c r="E94" s="99"/>
      <c r="F94" s="99"/>
      <c r="G94" s="99"/>
      <c r="H94" s="99"/>
      <c r="I94" s="99"/>
      <c r="J94" s="55"/>
    </row>
    <row r="95" spans="1:10">
      <c r="A95" s="24"/>
      <c r="B95" s="1" t="s">
        <v>35</v>
      </c>
    </row>
    <row r="96" spans="1:10" ht="12.75" customHeight="1">
      <c r="A96" s="24"/>
      <c r="B96" s="1" t="s">
        <v>36</v>
      </c>
      <c r="C96" s="55"/>
      <c r="D96" s="55"/>
      <c r="E96" s="55"/>
      <c r="F96" s="55"/>
      <c r="G96" s="55"/>
      <c r="H96" s="55"/>
      <c r="I96" s="55"/>
      <c r="J96" s="55"/>
    </row>
    <row r="97" spans="1:10">
      <c r="A97" s="24"/>
      <c r="B97" s="1" t="s">
        <v>59</v>
      </c>
      <c r="C97" s="55"/>
      <c r="D97" s="55"/>
      <c r="E97" s="55"/>
      <c r="F97" s="55"/>
      <c r="G97" s="55"/>
      <c r="H97" s="55"/>
      <c r="I97" s="55"/>
      <c r="J97" s="55"/>
    </row>
    <row r="98" spans="1:10">
      <c r="A98" s="1" t="s">
        <v>0</v>
      </c>
      <c r="B98" s="2"/>
      <c r="C98" s="2"/>
      <c r="D98" s="2"/>
      <c r="E98" s="2"/>
      <c r="F98" s="2"/>
      <c r="G98" s="2"/>
      <c r="H98" s="4"/>
    </row>
    <row r="99" spans="1:10">
      <c r="A99" s="1" t="s">
        <v>60</v>
      </c>
      <c r="D99" s="44" t="s">
        <v>61</v>
      </c>
    </row>
    <row r="100" spans="1:10">
      <c r="A100" s="24" t="s">
        <v>62</v>
      </c>
      <c r="B100" s="24"/>
      <c r="C100" s="24"/>
      <c r="D100" s="44" t="s">
        <v>63</v>
      </c>
      <c r="E100" s="24"/>
      <c r="F100" s="24"/>
      <c r="G100" s="24"/>
      <c r="H100" s="24"/>
      <c r="I100" s="24"/>
      <c r="J100" s="24"/>
    </row>
    <row r="101" spans="1:10">
      <c r="A101" s="1" t="s">
        <v>70</v>
      </c>
      <c r="D101" s="43" t="s">
        <v>71</v>
      </c>
      <c r="F101" s="45"/>
      <c r="G101" s="45"/>
    </row>
    <row r="102" spans="1:10">
      <c r="A102" s="24" t="s">
        <v>64</v>
      </c>
      <c r="D102" s="46" t="s">
        <v>44</v>
      </c>
    </row>
    <row r="103" spans="1:10">
      <c r="B103" s="2"/>
      <c r="C103" s="2"/>
      <c r="D103" s="2"/>
      <c r="E103" s="2"/>
      <c r="F103" s="2"/>
      <c r="G103" s="2"/>
      <c r="H103" s="4"/>
    </row>
    <row r="104" spans="1:10">
      <c r="A104" s="1" t="s">
        <v>45</v>
      </c>
      <c r="B104" s="2"/>
      <c r="C104" s="2"/>
      <c r="D104" s="2"/>
      <c r="E104" s="2"/>
      <c r="F104" s="2"/>
      <c r="G104" s="2"/>
      <c r="H104" s="4"/>
    </row>
    <row r="105" spans="1:10">
      <c r="A105" s="1" t="s">
        <v>65</v>
      </c>
      <c r="B105" s="2"/>
      <c r="C105" s="2"/>
      <c r="D105" s="33">
        <v>133</v>
      </c>
      <c r="E105" s="2"/>
      <c r="F105" s="2"/>
      <c r="G105" s="2"/>
    </row>
    <row r="106" spans="1:10">
      <c r="A106" s="1" t="s">
        <v>20</v>
      </c>
      <c r="B106" s="2"/>
      <c r="C106" s="2"/>
      <c r="D106" s="19" t="s">
        <v>66</v>
      </c>
      <c r="E106" s="2"/>
      <c r="F106" s="2"/>
      <c r="G106" s="2"/>
      <c r="H106" s="4"/>
    </row>
    <row r="107" spans="1:10">
      <c r="B107" s="2"/>
      <c r="C107" s="2"/>
      <c r="D107" s="2"/>
      <c r="E107" s="2"/>
      <c r="F107" s="2"/>
      <c r="G107" s="2"/>
      <c r="H107" s="4"/>
    </row>
    <row r="108" spans="1:10">
      <c r="A108" s="1" t="s">
        <v>67</v>
      </c>
      <c r="B108" s="2"/>
      <c r="C108" s="2"/>
      <c r="D108" s="33">
        <v>25</v>
      </c>
      <c r="E108" s="2"/>
      <c r="F108" s="2"/>
      <c r="G108" s="2"/>
    </row>
    <row r="109" spans="1:10">
      <c r="A109" s="1" t="s">
        <v>5</v>
      </c>
      <c r="B109" s="2"/>
      <c r="C109" s="2"/>
      <c r="D109" s="33">
        <v>18</v>
      </c>
      <c r="E109" s="2"/>
      <c r="F109" s="2"/>
      <c r="G109" s="2"/>
      <c r="H109" s="4"/>
    </row>
    <row r="110" spans="1:10">
      <c r="A110" s="1" t="s">
        <v>6</v>
      </c>
      <c r="B110" s="2"/>
      <c r="C110" s="2"/>
      <c r="D110" s="32">
        <v>9.9487000000000006E-2</v>
      </c>
      <c r="E110" s="2"/>
      <c r="F110" s="2"/>
      <c r="G110" s="2"/>
      <c r="H110" s="4"/>
    </row>
    <row r="111" spans="1:10">
      <c r="A111" s="1" t="s">
        <v>7</v>
      </c>
      <c r="B111" s="2"/>
      <c r="C111" s="2"/>
      <c r="D111" s="32" t="s">
        <v>8</v>
      </c>
      <c r="E111" s="2"/>
      <c r="F111" s="2"/>
      <c r="G111" s="2"/>
      <c r="H111" s="8"/>
    </row>
    <row r="112" spans="1:10">
      <c r="A112" s="1" t="s">
        <v>0</v>
      </c>
      <c r="B112" s="2"/>
      <c r="C112" s="2"/>
      <c r="D112" s="2"/>
      <c r="E112" s="2"/>
      <c r="F112" s="2"/>
      <c r="G112" s="2"/>
      <c r="H112" s="4"/>
    </row>
    <row r="113" spans="1:12">
      <c r="A113" s="1" t="s">
        <v>10</v>
      </c>
    </row>
    <row r="114" spans="1:12">
      <c r="A114" s="6"/>
      <c r="B114" s="6" t="s">
        <v>48</v>
      </c>
      <c r="C114" s="58"/>
      <c r="D114" s="59"/>
      <c r="E114" s="6"/>
      <c r="F114" s="58"/>
      <c r="G114" s="6"/>
      <c r="H114" s="6"/>
      <c r="I114" s="7"/>
      <c r="J114" s="75"/>
    </row>
    <row r="116" spans="1:12">
      <c r="A116" s="6" t="s">
        <v>9</v>
      </c>
      <c r="B116" s="36">
        <v>44</v>
      </c>
      <c r="C116" s="1" t="s">
        <v>107</v>
      </c>
      <c r="D116" s="2"/>
      <c r="E116" s="2"/>
      <c r="F116" s="2"/>
      <c r="G116" s="2"/>
      <c r="H116" s="4"/>
    </row>
    <row r="117" spans="1:12">
      <c r="B117" s="36">
        <v>91</v>
      </c>
      <c r="C117" s="1" t="s">
        <v>107</v>
      </c>
      <c r="D117" s="2"/>
      <c r="E117" s="2"/>
      <c r="F117" s="2"/>
      <c r="G117" s="2"/>
      <c r="H117" s="4"/>
    </row>
    <row r="118" spans="1:12">
      <c r="B118" s="36">
        <v>92</v>
      </c>
      <c r="C118" s="1" t="s">
        <v>107</v>
      </c>
      <c r="D118" s="2"/>
      <c r="E118" s="2"/>
      <c r="F118" s="2"/>
      <c r="G118" s="2"/>
      <c r="H118" s="4"/>
    </row>
    <row r="119" spans="1:12">
      <c r="B119" s="36">
        <v>95</v>
      </c>
      <c r="C119" s="1" t="s">
        <v>107</v>
      </c>
      <c r="D119" s="2"/>
      <c r="E119" s="2"/>
      <c r="F119" s="2"/>
      <c r="G119" s="2"/>
      <c r="H119" s="4"/>
    </row>
    <row r="120" spans="1:12">
      <c r="B120" s="36">
        <v>194</v>
      </c>
      <c r="C120" s="2" t="s">
        <v>110</v>
      </c>
      <c r="D120" s="2"/>
      <c r="E120" s="2"/>
      <c r="F120" s="2"/>
      <c r="G120" s="2"/>
      <c r="H120" s="4"/>
    </row>
    <row r="121" spans="1:12">
      <c r="B121" s="36">
        <v>196</v>
      </c>
      <c r="C121" s="2" t="s">
        <v>108</v>
      </c>
      <c r="D121" s="2"/>
      <c r="E121" s="2"/>
      <c r="F121" s="2"/>
      <c r="G121" s="2"/>
      <c r="H121" s="4"/>
    </row>
    <row r="122" spans="1:12">
      <c r="B122" s="36">
        <v>198</v>
      </c>
      <c r="C122" s="2" t="s">
        <v>108</v>
      </c>
      <c r="D122" s="2"/>
      <c r="E122" s="2"/>
      <c r="F122" s="2"/>
      <c r="G122" s="2"/>
      <c r="H122" s="4"/>
    </row>
    <row r="123" spans="1:12">
      <c r="B123" s="36">
        <v>205</v>
      </c>
      <c r="C123" s="1" t="s">
        <v>107</v>
      </c>
      <c r="D123" s="2"/>
      <c r="E123" s="2"/>
      <c r="F123" s="2"/>
      <c r="G123" s="2"/>
      <c r="H123" s="4"/>
    </row>
    <row r="124" spans="1:12">
      <c r="B124" s="36">
        <v>362</v>
      </c>
      <c r="C124" s="1" t="s">
        <v>112</v>
      </c>
      <c r="D124" s="2"/>
      <c r="E124" s="2"/>
      <c r="F124" s="2"/>
      <c r="G124" s="2"/>
      <c r="H124" s="4"/>
    </row>
    <row r="125" spans="1:12">
      <c r="B125" s="36">
        <v>363</v>
      </c>
      <c r="C125" s="1" t="s">
        <v>112</v>
      </c>
      <c r="D125" s="2"/>
      <c r="E125" s="2"/>
      <c r="F125" s="2"/>
      <c r="G125" s="2"/>
      <c r="H125" s="4"/>
    </row>
    <row r="126" spans="1:12">
      <c r="B126" s="33">
        <v>496</v>
      </c>
      <c r="C126" s="60" t="s">
        <v>106</v>
      </c>
      <c r="D126" s="2"/>
      <c r="E126" s="2"/>
      <c r="F126" s="2"/>
      <c r="G126" s="2"/>
      <c r="H126" s="4"/>
      <c r="K126" s="6"/>
      <c r="L126" s="60"/>
    </row>
    <row r="127" spans="1:12">
      <c r="B127" s="33">
        <v>627</v>
      </c>
      <c r="C127" s="2" t="s">
        <v>108</v>
      </c>
      <c r="D127" s="2"/>
      <c r="E127" s="2"/>
      <c r="F127" s="2"/>
      <c r="G127" s="2"/>
      <c r="H127" s="4"/>
      <c r="K127" s="6"/>
      <c r="L127" s="60"/>
    </row>
    <row r="128" spans="1:12">
      <c r="B128" s="33">
        <v>628</v>
      </c>
      <c r="C128" s="2" t="s">
        <v>108</v>
      </c>
      <c r="D128" s="2"/>
      <c r="E128" s="2"/>
      <c r="F128" s="2"/>
      <c r="G128" s="2"/>
      <c r="H128" s="4"/>
    </row>
    <row r="129" spans="1:20">
      <c r="B129" s="33">
        <v>629</v>
      </c>
      <c r="C129" s="2" t="s">
        <v>108</v>
      </c>
      <c r="D129" s="2"/>
      <c r="E129" s="2"/>
      <c r="F129" s="2"/>
      <c r="G129" s="2"/>
      <c r="H129" s="4"/>
    </row>
    <row r="130" spans="1:20">
      <c r="B130" s="33">
        <v>630</v>
      </c>
      <c r="C130" s="2" t="s">
        <v>108</v>
      </c>
      <c r="D130" s="2"/>
      <c r="E130" s="2"/>
      <c r="F130" s="2"/>
      <c r="G130" s="2"/>
      <c r="H130" s="4"/>
    </row>
    <row r="131" spans="1:20">
      <c r="B131" s="33">
        <v>636</v>
      </c>
      <c r="C131" s="2" t="s">
        <v>108</v>
      </c>
      <c r="D131" s="2"/>
      <c r="E131" s="2"/>
      <c r="F131" s="2"/>
      <c r="G131" s="2"/>
      <c r="H131" s="4"/>
    </row>
    <row r="132" spans="1:20">
      <c r="B132" s="33">
        <v>651</v>
      </c>
      <c r="C132" s="2" t="s">
        <v>111</v>
      </c>
      <c r="D132" s="2"/>
      <c r="E132" s="2"/>
      <c r="F132" s="2"/>
      <c r="G132" s="2"/>
      <c r="H132" s="4"/>
    </row>
    <row r="133" spans="1:20">
      <c r="B133" s="36"/>
      <c r="D133" s="2"/>
      <c r="E133" s="2"/>
      <c r="F133" s="2"/>
      <c r="G133" s="2"/>
      <c r="H133" s="4"/>
    </row>
    <row r="134" spans="1:20">
      <c r="A134" s="1" t="s">
        <v>49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>
      <c r="A135" s="1" t="s">
        <v>50</v>
      </c>
      <c r="B135" s="1" t="s">
        <v>51</v>
      </c>
      <c r="C135" s="1" t="s">
        <v>52</v>
      </c>
      <c r="D135" s="2"/>
      <c r="E135" s="19" t="s">
        <v>53</v>
      </c>
      <c r="F135" s="34" t="s">
        <v>54</v>
      </c>
      <c r="G135" s="35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20">
      <c r="A136" s="14" t="s">
        <v>25</v>
      </c>
      <c r="B136" s="14" t="s">
        <v>17</v>
      </c>
      <c r="C136" s="14" t="s">
        <v>17</v>
      </c>
      <c r="D136" s="15" t="s">
        <v>24</v>
      </c>
      <c r="E136" s="14" t="s">
        <v>17</v>
      </c>
      <c r="F136" s="20" t="s">
        <v>53</v>
      </c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20">
      <c r="A137" s="36">
        <v>2</v>
      </c>
      <c r="B137" s="88">
        <v>2153.4701435774077</v>
      </c>
      <c r="C137" s="88">
        <v>2156.1297970371784</v>
      </c>
      <c r="D137" s="88">
        <f t="shared" ref="D137:D148" si="6">AVERAGE(B137:C137)</f>
        <v>2154.7999703072928</v>
      </c>
      <c r="E137" s="88">
        <f t="shared" ref="E137:E148" si="7">B137-C137</f>
        <v>-2.6596534597706523</v>
      </c>
      <c r="F137" s="89">
        <f t="shared" ref="F137:F148" si="8">ABS(E137)</f>
        <v>2.6596534597706523</v>
      </c>
      <c r="G137" s="4"/>
    </row>
    <row r="138" spans="1:20">
      <c r="A138" s="36">
        <v>7</v>
      </c>
      <c r="B138" s="88">
        <v>2128.9475753961378</v>
      </c>
      <c r="C138" s="88">
        <v>2129.7640929936338</v>
      </c>
      <c r="D138" s="88">
        <f t="shared" si="6"/>
        <v>2129.3558341948856</v>
      </c>
      <c r="E138" s="88">
        <f t="shared" si="7"/>
        <v>-0.81651759749593111</v>
      </c>
      <c r="F138" s="89">
        <f t="shared" si="8"/>
        <v>0.81651759749593111</v>
      </c>
      <c r="G138" s="4"/>
    </row>
    <row r="139" spans="1:20">
      <c r="A139" s="36">
        <v>13</v>
      </c>
      <c r="B139" s="88">
        <v>2114.3793993956151</v>
      </c>
      <c r="C139" s="90">
        <v>2111.564462249135</v>
      </c>
      <c r="D139" s="88">
        <f t="shared" si="6"/>
        <v>2112.9719308223748</v>
      </c>
      <c r="E139" s="88">
        <f t="shared" si="7"/>
        <v>2.8149371464801334</v>
      </c>
      <c r="F139" s="89">
        <f t="shared" si="8"/>
        <v>2.8149371464801334</v>
      </c>
      <c r="G139" s="37" t="s">
        <v>72</v>
      </c>
    </row>
    <row r="140" spans="1:20">
      <c r="A140" s="36">
        <v>44</v>
      </c>
      <c r="B140" s="88">
        <v>2223.8761967489131</v>
      </c>
      <c r="C140" s="88">
        <v>2222.5973011993356</v>
      </c>
      <c r="D140" s="88">
        <f t="shared" si="6"/>
        <v>2223.2367489741246</v>
      </c>
      <c r="E140" s="88">
        <f t="shared" si="7"/>
        <v>1.2788955495775554</v>
      </c>
      <c r="F140" s="89">
        <f t="shared" si="8"/>
        <v>1.2788955495775554</v>
      </c>
      <c r="G140" s="4"/>
    </row>
    <row r="141" spans="1:20">
      <c r="A141" s="36">
        <v>48</v>
      </c>
      <c r="B141" s="88">
        <v>2179.8126773264198</v>
      </c>
      <c r="C141" s="88">
        <v>2177.7233362463485</v>
      </c>
      <c r="D141" s="88">
        <f t="shared" si="6"/>
        <v>2178.7680067863839</v>
      </c>
      <c r="E141" s="88">
        <f t="shared" si="7"/>
        <v>2.0893410800713355</v>
      </c>
      <c r="F141" s="89">
        <f t="shared" si="8"/>
        <v>2.0893410800713355</v>
      </c>
      <c r="G141" s="4"/>
    </row>
    <row r="142" spans="1:20">
      <c r="A142" s="36">
        <v>54</v>
      </c>
      <c r="B142" s="88">
        <v>2145.9789903909209</v>
      </c>
      <c r="C142" s="88">
        <v>2146.919537802934</v>
      </c>
      <c r="D142" s="88">
        <f t="shared" si="6"/>
        <v>2146.4492640969274</v>
      </c>
      <c r="E142" s="88">
        <f t="shared" si="7"/>
        <v>-0.94054741201307479</v>
      </c>
      <c r="F142" s="89">
        <f t="shared" si="8"/>
        <v>0.94054741201307479</v>
      </c>
      <c r="G142" s="4"/>
    </row>
    <row r="143" spans="1:20">
      <c r="A143" s="36">
        <v>56</v>
      </c>
      <c r="B143" s="88">
        <v>2223.9536837654809</v>
      </c>
      <c r="C143" s="88">
        <v>2221.5904175405221</v>
      </c>
      <c r="D143" s="88">
        <f t="shared" si="6"/>
        <v>2222.7720506530013</v>
      </c>
      <c r="E143" s="88">
        <f t="shared" si="7"/>
        <v>2.3632662249588066</v>
      </c>
      <c r="F143" s="89">
        <f t="shared" si="8"/>
        <v>2.3632662249588066</v>
      </c>
      <c r="G143" s="37"/>
    </row>
    <row r="144" spans="1:20">
      <c r="A144" s="36">
        <v>93</v>
      </c>
      <c r="B144" s="88">
        <v>2169.6427630442363</v>
      </c>
      <c r="C144" s="88">
        <v>2167.0112314553053</v>
      </c>
      <c r="D144" s="88">
        <f t="shared" si="6"/>
        <v>2168.326997249771</v>
      </c>
      <c r="E144" s="88">
        <f t="shared" si="7"/>
        <v>2.6315315889310114</v>
      </c>
      <c r="F144" s="89">
        <f t="shared" si="8"/>
        <v>2.6315315889310114</v>
      </c>
      <c r="G144" s="37"/>
    </row>
    <row r="145" spans="1:8">
      <c r="A145" s="36">
        <v>192</v>
      </c>
      <c r="B145" s="88">
        <v>2389.6219105996724</v>
      </c>
      <c r="C145" s="88">
        <v>2389.4938285040025</v>
      </c>
      <c r="D145" s="88">
        <f t="shared" si="6"/>
        <v>2389.5578695518375</v>
      </c>
      <c r="E145" s="88">
        <f t="shared" si="7"/>
        <v>0.12808209566992446</v>
      </c>
      <c r="F145" s="88">
        <f t="shared" si="8"/>
        <v>0.12808209566992446</v>
      </c>
      <c r="G145" s="4"/>
    </row>
    <row r="146" spans="1:8">
      <c r="A146" s="48">
        <v>349</v>
      </c>
      <c r="B146" s="91">
        <v>2420.135370037488</v>
      </c>
      <c r="C146" s="91">
        <v>2421.4844755358286</v>
      </c>
      <c r="D146" s="91">
        <f t="shared" si="6"/>
        <v>2420.8099227866583</v>
      </c>
      <c r="E146" s="91">
        <f t="shared" si="7"/>
        <v>-1.3491054983405775</v>
      </c>
      <c r="F146" s="91">
        <f t="shared" si="8"/>
        <v>1.3491054983405775</v>
      </c>
      <c r="G146" s="4"/>
    </row>
    <row r="147" spans="1:8">
      <c r="A147" s="36">
        <v>372</v>
      </c>
      <c r="B147" s="88">
        <v>2426.17316743844</v>
      </c>
      <c r="C147" s="88">
        <v>2425.5917289942613</v>
      </c>
      <c r="D147" s="88">
        <f t="shared" si="6"/>
        <v>2425.8824482163509</v>
      </c>
      <c r="E147" s="88">
        <f t="shared" si="7"/>
        <v>0.5814384441787297</v>
      </c>
      <c r="F147" s="88">
        <f t="shared" si="8"/>
        <v>0.5814384441787297</v>
      </c>
      <c r="G147" s="4"/>
    </row>
    <row r="148" spans="1:8">
      <c r="A148" s="38">
        <v>615</v>
      </c>
      <c r="B148" s="92">
        <v>2423.3389990651226</v>
      </c>
      <c r="C148" s="92">
        <v>2421.8768986717582</v>
      </c>
      <c r="D148" s="92">
        <f t="shared" si="6"/>
        <v>2422.6079488684404</v>
      </c>
      <c r="E148" s="92">
        <f t="shared" si="7"/>
        <v>1.4621003933643806</v>
      </c>
      <c r="F148" s="92">
        <f t="shared" si="8"/>
        <v>1.4621003933643806</v>
      </c>
      <c r="G148" s="4"/>
    </row>
    <row r="149" spans="1:8">
      <c r="A149" s="6" t="s">
        <v>13</v>
      </c>
      <c r="B149" s="88"/>
      <c r="C149" s="88"/>
      <c r="D149" s="88"/>
      <c r="E149" s="93">
        <f>AVERAGE(E137:E148)</f>
        <v>0.6319807129676368</v>
      </c>
      <c r="F149" s="93">
        <f>AVERAGE(F137:F148)</f>
        <v>1.592951374237676</v>
      </c>
      <c r="G149" s="2"/>
      <c r="H149" s="4"/>
    </row>
    <row r="150" spans="1:8">
      <c r="A150" s="6" t="s">
        <v>14</v>
      </c>
      <c r="B150" s="88"/>
      <c r="C150" s="88"/>
      <c r="D150" s="88"/>
      <c r="E150" s="93">
        <f>STDEV(E137:E148)</f>
        <v>1.7730140554720715</v>
      </c>
      <c r="F150" s="93">
        <f>STDEV(F137:F148)</f>
        <v>0.90061765373675751</v>
      </c>
      <c r="G150" s="2"/>
      <c r="H150" s="4"/>
    </row>
    <row r="151" spans="1:8">
      <c r="B151" s="2"/>
      <c r="C151" s="2"/>
      <c r="D151" s="2"/>
      <c r="E151" s="2"/>
      <c r="F151" s="2"/>
      <c r="G151" s="2"/>
      <c r="H151" s="4"/>
    </row>
    <row r="152" spans="1:8">
      <c r="A152" s="1" t="s">
        <v>15</v>
      </c>
      <c r="B152" s="2"/>
      <c r="C152" s="2"/>
      <c r="D152" s="2"/>
      <c r="E152" s="2"/>
      <c r="F152" s="2"/>
      <c r="G152" s="2"/>
      <c r="H152" s="4"/>
    </row>
    <row r="153" spans="1:8">
      <c r="A153" s="1" t="s">
        <v>50</v>
      </c>
      <c r="B153" s="2"/>
      <c r="C153" s="2" t="s">
        <v>16</v>
      </c>
      <c r="D153" s="13" t="s">
        <v>12</v>
      </c>
      <c r="E153" s="13" t="s">
        <v>11</v>
      </c>
      <c r="F153" s="2"/>
      <c r="G153" s="4"/>
    </row>
    <row r="154" spans="1:8">
      <c r="A154" s="14" t="s">
        <v>25</v>
      </c>
      <c r="B154" s="15" t="s">
        <v>17</v>
      </c>
      <c r="C154" s="15" t="s">
        <v>17</v>
      </c>
      <c r="D154" s="15" t="s">
        <v>17</v>
      </c>
      <c r="E154" s="15" t="s">
        <v>12</v>
      </c>
      <c r="F154" s="13"/>
      <c r="G154" s="4"/>
    </row>
    <row r="155" spans="1:8">
      <c r="A155" s="1">
        <v>192</v>
      </c>
      <c r="B155" s="88">
        <v>2389.5578695518375</v>
      </c>
      <c r="C155" s="58"/>
      <c r="D155" s="58"/>
      <c r="E155" s="58"/>
      <c r="F155" s="2"/>
      <c r="G155" s="4"/>
    </row>
    <row r="156" spans="1:8">
      <c r="A156" s="1">
        <v>193</v>
      </c>
      <c r="B156" s="88">
        <v>2388.0447176651219</v>
      </c>
      <c r="C156" s="58"/>
      <c r="D156" s="58"/>
      <c r="E156" s="58"/>
      <c r="F156" s="2"/>
      <c r="G156" s="4"/>
    </row>
    <row r="157" spans="1:8">
      <c r="B157" s="94"/>
      <c r="C157" s="91">
        <f>AVERAGE(B155:B156)</f>
        <v>2388.8012936084797</v>
      </c>
      <c r="D157" s="91">
        <f>B156-B155</f>
        <v>-1.5131518867156046</v>
      </c>
      <c r="E157" s="91">
        <f>ABS(D157)</f>
        <v>1.5131518867156046</v>
      </c>
      <c r="F157" s="2"/>
      <c r="G157" s="4"/>
    </row>
    <row r="158" spans="1:8">
      <c r="A158" s="1">
        <v>348</v>
      </c>
      <c r="B158" s="88">
        <v>2421.6843430170643</v>
      </c>
      <c r="C158" s="91"/>
      <c r="D158" s="91"/>
      <c r="E158" s="91"/>
      <c r="F158" s="2"/>
      <c r="G158" s="4"/>
    </row>
    <row r="159" spans="1:8">
      <c r="A159" s="1">
        <v>349</v>
      </c>
      <c r="B159" s="88">
        <v>2420.8099227866583</v>
      </c>
      <c r="C159" s="91"/>
      <c r="D159" s="95"/>
      <c r="E159" s="91" t="s">
        <v>0</v>
      </c>
      <c r="F159" s="2"/>
      <c r="G159" s="4"/>
    </row>
    <row r="160" spans="1:8">
      <c r="B160" s="94"/>
      <c r="C160" s="91">
        <f>AVERAGE(B158:B159)</f>
        <v>2421.2471329018613</v>
      </c>
      <c r="D160" s="91">
        <f>B159-B158</f>
        <v>-0.8744202304060309</v>
      </c>
      <c r="E160" s="96">
        <f>ABS(D160)</f>
        <v>0.8744202304060309</v>
      </c>
      <c r="F160" s="2"/>
      <c r="G160" s="4"/>
    </row>
    <row r="161" spans="1:11">
      <c r="A161" s="1">
        <v>372</v>
      </c>
      <c r="B161" s="88">
        <v>2425.8824482163509</v>
      </c>
      <c r="C161" s="91"/>
      <c r="D161" s="91"/>
      <c r="E161" s="91"/>
      <c r="F161" s="2"/>
      <c r="G161" s="4"/>
    </row>
    <row r="162" spans="1:11">
      <c r="A162" s="1">
        <v>373</v>
      </c>
      <c r="B162" s="88">
        <v>2426.1363314632886</v>
      </c>
      <c r="C162" s="88"/>
      <c r="D162" s="91"/>
      <c r="E162" s="91"/>
      <c r="F162" s="2"/>
      <c r="G162" s="4"/>
    </row>
    <row r="163" spans="1:11">
      <c r="B163" s="94"/>
      <c r="C163" s="91">
        <f>AVERAGE(B161:B162)</f>
        <v>2426.00938983982</v>
      </c>
      <c r="D163" s="91">
        <f>B162-B161</f>
        <v>0.25388324693767572</v>
      </c>
      <c r="E163" s="96">
        <f>ABS(D163)</f>
        <v>0.25388324693767572</v>
      </c>
      <c r="F163" s="2"/>
      <c r="G163" s="4"/>
    </row>
    <row r="164" spans="1:11">
      <c r="A164" s="1">
        <v>615</v>
      </c>
      <c r="B164" s="94">
        <v>2422.6079488684404</v>
      </c>
      <c r="C164" s="91"/>
      <c r="D164" s="91"/>
      <c r="E164" s="96"/>
      <c r="F164" s="2"/>
      <c r="G164" s="4"/>
    </row>
    <row r="165" spans="1:11">
      <c r="A165" s="1">
        <v>616</v>
      </c>
      <c r="B165" s="88">
        <v>2420.901135460073</v>
      </c>
      <c r="C165" s="91"/>
      <c r="D165" s="91"/>
      <c r="E165" s="96"/>
      <c r="F165" s="2"/>
      <c r="G165" s="4"/>
    </row>
    <row r="166" spans="1:11">
      <c r="A166" s="14"/>
      <c r="B166" s="97"/>
      <c r="C166" s="92">
        <f>AVERAGE(B164:B165)</f>
        <v>2421.7545421642567</v>
      </c>
      <c r="D166" s="92">
        <f>B165-B164</f>
        <v>-1.7068134083674522</v>
      </c>
      <c r="E166" s="98">
        <f>ABS(D166)</f>
        <v>1.7068134083674522</v>
      </c>
      <c r="F166" s="2"/>
      <c r="G166" s="4"/>
    </row>
    <row r="167" spans="1:11">
      <c r="A167" s="6" t="s">
        <v>13</v>
      </c>
      <c r="B167" s="88"/>
      <c r="C167" s="91"/>
      <c r="D167" s="91">
        <f>AVERAGE(D157:D166)</f>
        <v>-0.960125569637853</v>
      </c>
      <c r="E167" s="91">
        <f>AVERAGE(E157:E166)</f>
        <v>1.0870671931066909</v>
      </c>
      <c r="F167" s="7"/>
      <c r="G167" s="4"/>
    </row>
    <row r="168" spans="1:11">
      <c r="A168" s="6" t="s">
        <v>14</v>
      </c>
      <c r="B168" s="88"/>
      <c r="C168" s="91"/>
      <c r="D168" s="91">
        <f>STDEV(D157:D166)</f>
        <v>0.88403311547762342</v>
      </c>
      <c r="E168" s="91">
        <f>STDEV(E157:E166)</f>
        <v>0.65955736580361923</v>
      </c>
      <c r="F168" s="7"/>
      <c r="G168" s="4"/>
    </row>
    <row r="169" spans="1:11">
      <c r="A169" s="6"/>
      <c r="B169" s="2"/>
      <c r="C169" s="13"/>
      <c r="D169" s="17"/>
      <c r="E169" s="13"/>
      <c r="F169" s="13"/>
      <c r="G169" s="7"/>
      <c r="H169" s="4"/>
    </row>
    <row r="170" spans="1:11">
      <c r="A170" s="30" t="s">
        <v>56</v>
      </c>
      <c r="B170" s="2"/>
      <c r="C170" s="47">
        <v>1.6</v>
      </c>
      <c r="D170" s="13" t="s">
        <v>17</v>
      </c>
      <c r="E170" s="13"/>
      <c r="F170" s="13"/>
      <c r="G170" s="7"/>
      <c r="H170" s="4"/>
    </row>
    <row r="171" spans="1:11">
      <c r="A171" s="6"/>
      <c r="B171" s="2"/>
      <c r="C171" s="13"/>
      <c r="D171" s="17"/>
      <c r="E171" s="13"/>
      <c r="F171" s="13"/>
      <c r="G171" s="7"/>
      <c r="H171" s="4"/>
    </row>
    <row r="172" spans="1:11">
      <c r="A172" s="9" t="s">
        <v>73</v>
      </c>
      <c r="B172" s="9"/>
      <c r="C172" s="9"/>
      <c r="D172" s="9"/>
      <c r="E172" s="9"/>
      <c r="F172" s="9"/>
      <c r="G172" s="9"/>
      <c r="H172" s="9"/>
      <c r="I172" s="9"/>
      <c r="J172" s="27"/>
      <c r="K172" s="6"/>
    </row>
    <row r="173" spans="1:11" s="6" customFormat="1">
      <c r="A173" s="6" t="s">
        <v>74</v>
      </c>
    </row>
    <row r="174" spans="1:11" s="6" customFormat="1" ht="15" customHeight="1">
      <c r="B174" s="6" t="s">
        <v>3</v>
      </c>
      <c r="D174" s="101" t="s">
        <v>39</v>
      </c>
      <c r="E174" s="101"/>
      <c r="F174" s="101"/>
      <c r="G174" s="101"/>
      <c r="H174" s="101"/>
      <c r="I174" s="101"/>
      <c r="J174" s="61"/>
      <c r="K174" s="61"/>
    </row>
    <row r="175" spans="1:11" s="6" customFormat="1">
      <c r="D175" s="101"/>
      <c r="E175" s="101"/>
      <c r="F175" s="101"/>
      <c r="G175" s="101"/>
      <c r="H175" s="101"/>
      <c r="I175" s="101"/>
      <c r="J175" s="61"/>
      <c r="K175" s="61"/>
    </row>
    <row r="176" spans="1:11" s="6" customFormat="1">
      <c r="D176" s="101"/>
      <c r="E176" s="101"/>
      <c r="F176" s="101"/>
      <c r="G176" s="101"/>
      <c r="H176" s="101"/>
      <c r="I176" s="101"/>
      <c r="J176" s="61"/>
      <c r="K176" s="61"/>
    </row>
    <row r="177" spans="1:13" s="6" customFormat="1"/>
    <row r="178" spans="1:13" s="6" customFormat="1" ht="15" customHeight="1">
      <c r="A178" s="28" t="s">
        <v>33</v>
      </c>
      <c r="B178" s="102" t="s">
        <v>101</v>
      </c>
      <c r="C178" s="102"/>
      <c r="D178" s="102"/>
      <c r="E178" s="102"/>
      <c r="F178" s="102"/>
      <c r="G178" s="102"/>
      <c r="H178" s="102"/>
      <c r="I178" s="102"/>
      <c r="J178" s="61"/>
      <c r="K178" s="61"/>
    </row>
    <row r="179" spans="1:13" s="6" customFormat="1" ht="15" customHeight="1">
      <c r="A179" s="28"/>
      <c r="B179" s="102"/>
      <c r="C179" s="102"/>
      <c r="D179" s="102"/>
      <c r="E179" s="102"/>
      <c r="F179" s="102"/>
      <c r="G179" s="102"/>
      <c r="H179" s="102"/>
      <c r="I179" s="102"/>
      <c r="J179" s="61"/>
      <c r="K179" s="61"/>
    </row>
    <row r="180" spans="1:13" s="6" customFormat="1">
      <c r="A180" s="28"/>
      <c r="B180" s="6" t="s">
        <v>93</v>
      </c>
      <c r="C180" s="61"/>
      <c r="D180" s="61"/>
      <c r="E180" s="61"/>
      <c r="F180" s="61"/>
      <c r="G180" s="61"/>
      <c r="H180" s="61"/>
    </row>
    <row r="181" spans="1:13" s="6" customFormat="1">
      <c r="A181" s="28"/>
      <c r="B181" s="6" t="s">
        <v>94</v>
      </c>
      <c r="C181" s="61"/>
      <c r="D181" s="61"/>
      <c r="E181" s="61"/>
      <c r="F181" s="61"/>
      <c r="G181" s="61"/>
      <c r="H181" s="61"/>
    </row>
    <row r="182" spans="1:13" s="6" customFormat="1"/>
    <row r="183" spans="1:13" s="6" customFormat="1">
      <c r="A183" s="6" t="s">
        <v>75</v>
      </c>
      <c r="D183" s="6" t="s">
        <v>76</v>
      </c>
    </row>
    <row r="184" spans="1:13" s="6" customFormat="1">
      <c r="A184" s="6" t="s">
        <v>42</v>
      </c>
      <c r="D184" s="6" t="s">
        <v>95</v>
      </c>
    </row>
    <row r="185" spans="1:13" s="6" customFormat="1">
      <c r="A185" s="6" t="s">
        <v>43</v>
      </c>
      <c r="D185" s="6" t="s">
        <v>96</v>
      </c>
    </row>
    <row r="186" spans="1:13" s="6" customFormat="1">
      <c r="M186" s="59"/>
    </row>
    <row r="187" spans="1:13" s="6" customFormat="1">
      <c r="A187" s="28" t="s">
        <v>77</v>
      </c>
      <c r="B187" s="6" t="s">
        <v>78</v>
      </c>
      <c r="H187" s="62" t="s">
        <v>97</v>
      </c>
      <c r="M187" s="59"/>
    </row>
    <row r="188" spans="1:13" s="28" customFormat="1">
      <c r="B188" s="28" t="s">
        <v>79</v>
      </c>
      <c r="H188" s="50" t="s">
        <v>105</v>
      </c>
    </row>
    <row r="189" spans="1:13" s="76" customFormat="1">
      <c r="B189" s="28" t="s">
        <v>98</v>
      </c>
      <c r="C189" s="28"/>
      <c r="E189" s="28"/>
      <c r="H189" s="50">
        <v>7.8522999999999996</v>
      </c>
    </row>
    <row r="190" spans="1:13" s="6" customFormat="1">
      <c r="B190" s="28" t="s">
        <v>80</v>
      </c>
      <c r="C190" s="28"/>
      <c r="D190" s="28"/>
      <c r="E190" s="28"/>
      <c r="H190" s="50">
        <v>1.218</v>
      </c>
    </row>
    <row r="191" spans="1:13" s="28" customFormat="1">
      <c r="B191" s="28" t="s">
        <v>81</v>
      </c>
      <c r="H191" s="50" t="s">
        <v>115</v>
      </c>
    </row>
    <row r="192" spans="1:13" s="28" customFormat="1">
      <c r="H192" s="50" t="s">
        <v>116</v>
      </c>
    </row>
    <row r="193" spans="1:10" s="28" customFormat="1">
      <c r="B193" s="28" t="s">
        <v>88</v>
      </c>
      <c r="H193" s="77" t="s">
        <v>99</v>
      </c>
    </row>
    <row r="194" spans="1:10" s="6" customFormat="1" ht="15" customHeight="1">
      <c r="B194" s="6" t="s">
        <v>82</v>
      </c>
      <c r="D194" s="101" t="s">
        <v>83</v>
      </c>
      <c r="E194" s="101"/>
      <c r="F194" s="101"/>
      <c r="G194" s="101"/>
      <c r="H194" s="101"/>
      <c r="I194" s="101"/>
      <c r="J194" s="61"/>
    </row>
    <row r="195" spans="1:10" s="6" customFormat="1">
      <c r="D195" s="101"/>
      <c r="E195" s="101"/>
      <c r="F195" s="101"/>
      <c r="G195" s="101"/>
      <c r="H195" s="101"/>
      <c r="I195" s="101"/>
      <c r="J195" s="61"/>
    </row>
    <row r="196" spans="1:10" s="6" customFormat="1">
      <c r="D196" s="101"/>
      <c r="E196" s="101"/>
      <c r="F196" s="101"/>
      <c r="G196" s="101"/>
      <c r="H196" s="101"/>
      <c r="I196" s="101"/>
      <c r="J196" s="61"/>
    </row>
    <row r="197" spans="1:10" s="6" customFormat="1"/>
    <row r="198" spans="1:10" s="6" customFormat="1">
      <c r="A198" s="28" t="s">
        <v>84</v>
      </c>
      <c r="D198" s="28" t="s">
        <v>85</v>
      </c>
      <c r="F198" s="28" t="s">
        <v>100</v>
      </c>
    </row>
    <row r="199" spans="1:10" s="6" customFormat="1" ht="15" customHeight="1">
      <c r="B199" s="28" t="s">
        <v>86</v>
      </c>
      <c r="D199" s="101" t="s">
        <v>102</v>
      </c>
      <c r="E199" s="101"/>
      <c r="F199" s="101"/>
      <c r="G199" s="101"/>
      <c r="H199" s="101"/>
      <c r="I199" s="101"/>
      <c r="J199" s="61"/>
    </row>
    <row r="200" spans="1:10" s="6" customFormat="1">
      <c r="B200" s="28"/>
      <c r="D200" s="101"/>
      <c r="E200" s="101"/>
      <c r="F200" s="101"/>
      <c r="G200" s="101"/>
      <c r="H200" s="101"/>
      <c r="I200" s="101"/>
      <c r="J200" s="61"/>
    </row>
    <row r="201" spans="1:10" s="6" customFormat="1">
      <c r="B201" s="28" t="s">
        <v>87</v>
      </c>
      <c r="D201" s="28" t="s">
        <v>103</v>
      </c>
    </row>
    <row r="202" spans="1:10" s="6" customFormat="1"/>
    <row r="203" spans="1:10" s="6" customFormat="1">
      <c r="A203" s="6" t="s">
        <v>9</v>
      </c>
      <c r="B203" s="36">
        <v>44</v>
      </c>
      <c r="C203" s="1" t="s">
        <v>107</v>
      </c>
    </row>
    <row r="204" spans="1:10" s="6" customFormat="1">
      <c r="B204" s="50">
        <v>45</v>
      </c>
      <c r="C204" s="6" t="s">
        <v>55</v>
      </c>
    </row>
    <row r="205" spans="1:10" s="6" customFormat="1">
      <c r="B205" s="36">
        <v>91</v>
      </c>
      <c r="C205" s="1" t="s">
        <v>107</v>
      </c>
    </row>
    <row r="206" spans="1:10" s="6" customFormat="1">
      <c r="B206" s="36">
        <v>92</v>
      </c>
      <c r="C206" s="1" t="s">
        <v>107</v>
      </c>
    </row>
    <row r="207" spans="1:10" s="6" customFormat="1">
      <c r="B207" s="62">
        <v>94</v>
      </c>
      <c r="C207" s="6" t="s">
        <v>104</v>
      </c>
    </row>
    <row r="208" spans="1:10" s="6" customFormat="1">
      <c r="B208" s="36">
        <v>95</v>
      </c>
      <c r="C208" s="1" t="s">
        <v>107</v>
      </c>
    </row>
    <row r="209" spans="1:15" s="6" customFormat="1">
      <c r="B209" s="78">
        <v>203</v>
      </c>
      <c r="C209" s="79" t="s">
        <v>104</v>
      </c>
      <c r="N209" s="78"/>
      <c r="O209" s="79"/>
    </row>
    <row r="210" spans="1:15">
      <c r="B210" s="36">
        <v>205</v>
      </c>
      <c r="C210" s="1" t="s">
        <v>107</v>
      </c>
      <c r="D210" s="2"/>
      <c r="E210" s="2"/>
      <c r="F210" s="2"/>
      <c r="G210" s="2"/>
      <c r="H210" s="4"/>
    </row>
    <row r="211" spans="1:15">
      <c r="B211" s="78">
        <v>384</v>
      </c>
      <c r="C211" s="6" t="s">
        <v>55</v>
      </c>
      <c r="D211" s="2"/>
      <c r="E211" s="2"/>
      <c r="F211" s="2"/>
      <c r="G211" s="2"/>
      <c r="H211" s="4"/>
    </row>
    <row r="212" spans="1:15">
      <c r="B212" s="78">
        <v>502</v>
      </c>
      <c r="C212" s="79" t="s">
        <v>104</v>
      </c>
      <c r="D212" s="2"/>
      <c r="E212" s="2"/>
      <c r="F212" s="2"/>
      <c r="G212" s="2"/>
      <c r="H212" s="4"/>
    </row>
    <row r="213" spans="1:15">
      <c r="B213" s="36">
        <v>506</v>
      </c>
      <c r="C213" s="1" t="s">
        <v>113</v>
      </c>
      <c r="D213" s="2"/>
      <c r="E213" s="2"/>
      <c r="F213" s="2"/>
      <c r="G213" s="2"/>
      <c r="H213" s="4"/>
    </row>
    <row r="214" spans="1:15" s="6" customFormat="1">
      <c r="B214" s="78">
        <v>513</v>
      </c>
      <c r="C214" s="79" t="s">
        <v>104</v>
      </c>
      <c r="N214" s="78"/>
      <c r="O214" s="79"/>
    </row>
    <row r="215" spans="1:15" s="6" customFormat="1">
      <c r="B215" s="36"/>
      <c r="C215" s="1"/>
      <c r="N215" s="78"/>
      <c r="O215" s="79"/>
    </row>
    <row r="216" spans="1:15" s="6" customFormat="1">
      <c r="A216" s="6" t="s">
        <v>49</v>
      </c>
      <c r="L216" s="6" t="s">
        <v>0</v>
      </c>
    </row>
    <row r="217" spans="1:15" s="6" customFormat="1">
      <c r="A217" s="63"/>
      <c r="B217" s="63" t="s">
        <v>51</v>
      </c>
      <c r="C217" s="63" t="s">
        <v>52</v>
      </c>
      <c r="D217" s="63" t="s">
        <v>30</v>
      </c>
      <c r="E217" s="63" t="s">
        <v>16</v>
      </c>
      <c r="F217" s="63" t="s">
        <v>90</v>
      </c>
      <c r="G217" s="63" t="s">
        <v>12</v>
      </c>
      <c r="H217" s="63" t="s">
        <v>89</v>
      </c>
      <c r="I217" s="63"/>
    </row>
    <row r="218" spans="1:15" s="6" customFormat="1">
      <c r="A218" s="6">
        <v>3</v>
      </c>
      <c r="B218" s="52">
        <v>7.4610973417600137</v>
      </c>
      <c r="C218" s="52">
        <v>7.459201555360516</v>
      </c>
      <c r="D218" s="52">
        <v>7.4580737063952558</v>
      </c>
      <c r="E218" s="52">
        <f>AVERAGE(B218:D218)</f>
        <v>7.4594575345052618</v>
      </c>
      <c r="F218" s="51">
        <f t="shared" ref="F218:F228" si="9">STDEV(B218:D218)</f>
        <v>1.527984521080725E-3</v>
      </c>
      <c r="G218" s="59"/>
      <c r="H218" s="80"/>
      <c r="I218" s="59"/>
    </row>
    <row r="219" spans="1:15" s="35" customFormat="1">
      <c r="A219" s="6">
        <v>13</v>
      </c>
      <c r="B219" s="52">
        <v>7.4752171641435909</v>
      </c>
      <c r="C219" s="52">
        <v>7.475305066533581</v>
      </c>
      <c r="D219" s="52">
        <v>7.4762366945409617</v>
      </c>
      <c r="E219" s="52">
        <f t="shared" ref="E219:E233" si="10">AVERAGE(B219:D219)</f>
        <v>7.4755863084060445</v>
      </c>
      <c r="F219" s="51">
        <f t="shared" si="9"/>
        <v>5.6496309694605842E-4</v>
      </c>
      <c r="G219" s="52"/>
      <c r="H219" s="59"/>
      <c r="I219" s="59"/>
    </row>
    <row r="220" spans="1:15" s="35" customFormat="1">
      <c r="A220" s="6">
        <v>45</v>
      </c>
      <c r="B220" s="52">
        <v>7.4227312769413247</v>
      </c>
      <c r="C220" s="52">
        <v>7.420755166511392</v>
      </c>
      <c r="D220" s="52">
        <v>7.4271661787256154</v>
      </c>
      <c r="E220" s="52">
        <f t="shared" si="10"/>
        <v>7.423550874059444</v>
      </c>
      <c r="F220" s="49">
        <f t="shared" si="9"/>
        <v>3.2831500087191195E-3</v>
      </c>
      <c r="G220" s="52"/>
      <c r="H220" s="59"/>
      <c r="I220" s="59"/>
    </row>
    <row r="221" spans="1:15" s="6" customFormat="1">
      <c r="A221" s="6">
        <v>53</v>
      </c>
      <c r="B221" s="52">
        <v>7.495167018609167</v>
      </c>
      <c r="C221" s="52">
        <v>7.4920602002195773</v>
      </c>
      <c r="D221" s="52">
        <v>7.4934969284347819</v>
      </c>
      <c r="E221" s="52">
        <f t="shared" si="10"/>
        <v>7.4935747157545087</v>
      </c>
      <c r="F221" s="51">
        <f t="shared" si="9"/>
        <v>1.5548692153380321E-3</v>
      </c>
      <c r="G221" s="59"/>
      <c r="H221" s="59"/>
      <c r="I221" s="59"/>
    </row>
    <row r="222" spans="1:15" s="6" customFormat="1">
      <c r="A222" s="6">
        <v>56</v>
      </c>
      <c r="B222" s="52">
        <v>7.472133463479798</v>
      </c>
      <c r="C222" s="52">
        <v>7.4761291503995722</v>
      </c>
      <c r="D222" s="52">
        <v>7.4738478740303762</v>
      </c>
      <c r="E222" s="52">
        <f t="shared" si="10"/>
        <v>7.4740368293032491</v>
      </c>
      <c r="F222" s="51">
        <f t="shared" si="9"/>
        <v>2.0045340011018301E-3</v>
      </c>
      <c r="G222" s="59"/>
      <c r="H222" s="59"/>
      <c r="I222" s="59"/>
    </row>
    <row r="223" spans="1:15" s="6" customFormat="1">
      <c r="A223" s="6">
        <v>95</v>
      </c>
      <c r="B223" s="52">
        <v>7.5961784023864345</v>
      </c>
      <c r="C223" s="52">
        <v>7.5955895679993475</v>
      </c>
      <c r="D223" s="52">
        <v>7.5966807481227132</v>
      </c>
      <c r="E223" s="52">
        <f t="shared" si="10"/>
        <v>7.5961495728361657</v>
      </c>
      <c r="F223" s="51">
        <f t="shared" si="9"/>
        <v>5.4616103177878444E-4</v>
      </c>
      <c r="G223" s="59"/>
      <c r="H223" s="80"/>
      <c r="I223" s="59"/>
    </row>
    <row r="224" spans="1:15" s="6" customFormat="1">
      <c r="A224" s="6">
        <v>196</v>
      </c>
      <c r="B224" s="52">
        <v>7.2830255288185022</v>
      </c>
      <c r="C224" s="52">
        <v>7.2825714717210364</v>
      </c>
      <c r="D224" s="52">
        <v>7.2853507826698705</v>
      </c>
      <c r="E224" s="52">
        <f t="shared" si="10"/>
        <v>7.2836492610698036</v>
      </c>
      <c r="F224" s="51">
        <f t="shared" si="9"/>
        <v>1.4909472755808204E-3</v>
      </c>
      <c r="G224" s="59"/>
      <c r="H224" s="59"/>
      <c r="I224" s="59"/>
    </row>
    <row r="225" spans="1:12" s="6" customFormat="1">
      <c r="A225" s="6">
        <v>207</v>
      </c>
      <c r="B225" s="52">
        <v>7.7951682832622415</v>
      </c>
      <c r="C225" s="52">
        <v>7.7940382211766712</v>
      </c>
      <c r="D225" s="52">
        <v>7.7965245278671746</v>
      </c>
      <c r="E225" s="52">
        <f t="shared" si="10"/>
        <v>7.7952436774353622</v>
      </c>
      <c r="F225" s="51">
        <f t="shared" si="9"/>
        <v>1.2448668405962006E-3</v>
      </c>
      <c r="G225" s="59"/>
      <c r="H225" s="59"/>
      <c r="I225" s="59"/>
    </row>
    <row r="226" spans="1:12" s="6" customFormat="1">
      <c r="A226" s="35">
        <v>351</v>
      </c>
      <c r="B226" s="52">
        <v>7.4600082334044071</v>
      </c>
      <c r="C226" s="52">
        <v>7.4592151094853651</v>
      </c>
      <c r="D226" s="52">
        <v>7.4598871120976407</v>
      </c>
      <c r="E226" s="52">
        <f t="shared" si="10"/>
        <v>7.4597034849958037</v>
      </c>
      <c r="F226" s="51">
        <f t="shared" si="9"/>
        <v>4.2725937337375507E-4</v>
      </c>
      <c r="G226" s="59"/>
      <c r="H226" s="80"/>
      <c r="I226" s="59"/>
    </row>
    <row r="227" spans="1:12" s="6" customFormat="1">
      <c r="A227" s="35">
        <v>360</v>
      </c>
      <c r="B227" s="52">
        <v>7.4329115558504562</v>
      </c>
      <c r="C227" s="52">
        <v>7.4325944554661971</v>
      </c>
      <c r="D227" s="52">
        <v>7.4328098414925288</v>
      </c>
      <c r="E227" s="52">
        <f t="shared" si="10"/>
        <v>7.4327719509363943</v>
      </c>
      <c r="F227" s="51">
        <f t="shared" si="9"/>
        <v>1.6191026560245171E-4</v>
      </c>
      <c r="G227" s="59"/>
      <c r="H227" s="80"/>
      <c r="I227" s="59"/>
    </row>
    <row r="228" spans="1:12" s="6" customFormat="1">
      <c r="A228" s="35">
        <v>375</v>
      </c>
      <c r="B228" s="52">
        <v>7.4493325732144964</v>
      </c>
      <c r="C228" s="52">
        <v>7.4479617670401144</v>
      </c>
      <c r="D228" s="52">
        <v>7.4471784754032697</v>
      </c>
      <c r="E228" s="52">
        <f t="shared" si="10"/>
        <v>7.4481576052192935</v>
      </c>
      <c r="F228" s="51">
        <f t="shared" si="9"/>
        <v>1.090320498477865E-3</v>
      </c>
      <c r="G228" s="59"/>
      <c r="H228" s="59"/>
      <c r="I228" s="59"/>
    </row>
    <row r="229" spans="1:12" s="6" customFormat="1">
      <c r="A229" s="35">
        <v>384</v>
      </c>
      <c r="B229" s="52">
        <v>7.4280359771399675</v>
      </c>
      <c r="C229" s="52">
        <v>7.4274713748494889</v>
      </c>
      <c r="D229" s="52">
        <v>7.4240202460147531</v>
      </c>
      <c r="E229" s="52">
        <f t="shared" si="10"/>
        <v>7.4265091993347356</v>
      </c>
      <c r="F229" s="49">
        <f>STDEV(B229:D229)</f>
        <v>2.1739044156530623E-3</v>
      </c>
      <c r="G229" s="59"/>
      <c r="H229" s="59"/>
      <c r="I229" s="59"/>
    </row>
    <row r="230" spans="1:12" s="6" customFormat="1">
      <c r="A230" s="35">
        <v>494</v>
      </c>
      <c r="B230" s="52">
        <v>7.4467408170005118</v>
      </c>
      <c r="C230" s="52">
        <v>7.448054614973902</v>
      </c>
      <c r="D230" s="52">
        <v>7.4485348784024872</v>
      </c>
      <c r="E230" s="52">
        <f t="shared" si="10"/>
        <v>7.4477767701256328</v>
      </c>
      <c r="F230" s="51">
        <f t="shared" ref="F230:F233" si="11">STDEV(B230:D230)</f>
        <v>9.2874237455624743E-4</v>
      </c>
      <c r="G230" s="59"/>
      <c r="H230" s="59"/>
      <c r="I230" s="59"/>
    </row>
    <row r="231" spans="1:12" s="6" customFormat="1">
      <c r="A231" s="35">
        <v>509</v>
      </c>
      <c r="B231" s="52">
        <v>7.8048525455206068</v>
      </c>
      <c r="C231" s="52">
        <v>7.804148106589758</v>
      </c>
      <c r="D231" s="52">
        <v>7.803235326436833</v>
      </c>
      <c r="E231" s="52">
        <f t="shared" si="10"/>
        <v>7.8040786595157323</v>
      </c>
      <c r="F231" s="51">
        <f t="shared" si="11"/>
        <v>8.1084311879581975E-4</v>
      </c>
      <c r="G231" s="59"/>
      <c r="H231" s="59"/>
      <c r="I231" s="59"/>
    </row>
    <row r="232" spans="1:12" s="6" customFormat="1">
      <c r="A232" s="35">
        <v>620</v>
      </c>
      <c r="B232" s="52">
        <v>7.3043228641488236</v>
      </c>
      <c r="C232" s="52">
        <v>7.3037570675320849</v>
      </c>
      <c r="D232" s="52"/>
      <c r="E232" s="52">
        <f t="shared" si="10"/>
        <v>7.3040399658404542</v>
      </c>
      <c r="F232" s="51"/>
      <c r="G232" s="59">
        <f>B232-C232</f>
        <v>5.6579661673872295E-4</v>
      </c>
      <c r="H232" s="59">
        <f>ABS(G232)</f>
        <v>5.6579661673872295E-4</v>
      </c>
      <c r="I232" s="59"/>
    </row>
    <row r="233" spans="1:12" s="6" customFormat="1">
      <c r="A233" s="35">
        <v>627</v>
      </c>
      <c r="B233" s="52">
        <v>7.5251754104221718</v>
      </c>
      <c r="C233" s="52">
        <v>7.5233033249583308</v>
      </c>
      <c r="D233" s="81">
        <v>7.5232220705694033</v>
      </c>
      <c r="E233" s="52">
        <f t="shared" si="10"/>
        <v>7.5239002686499683</v>
      </c>
      <c r="F233" s="51">
        <f t="shared" si="11"/>
        <v>1.105052249146184E-3</v>
      </c>
      <c r="G233" s="59"/>
      <c r="H233" s="59"/>
      <c r="I233" s="59"/>
      <c r="L233" s="59"/>
    </row>
    <row r="234" spans="1:12" s="84" customFormat="1">
      <c r="A234" s="82" t="s">
        <v>13</v>
      </c>
      <c r="B234" s="82"/>
      <c r="C234" s="82"/>
      <c r="D234" s="82"/>
      <c r="E234" s="83" t="s">
        <v>0</v>
      </c>
      <c r="F234" s="83">
        <f>AVERAGE(F218:F233)</f>
        <v>1.2610338857831304E-3</v>
      </c>
      <c r="G234" s="83"/>
      <c r="H234" s="82"/>
      <c r="I234" s="83">
        <f>AVERAGE(F218:F233,H218:H233)</f>
        <v>1.217581556467855E-3</v>
      </c>
    </row>
    <row r="235" spans="1:12" s="6" customFormat="1">
      <c r="A235" s="6" t="s">
        <v>14</v>
      </c>
      <c r="E235" s="59"/>
      <c r="F235" s="59">
        <f>STDEV(F218:F233)</f>
        <v>7.9960593599484879E-4</v>
      </c>
      <c r="G235" s="59"/>
      <c r="I235" s="59">
        <f>STDEV(F218:F233,H218:H233)</f>
        <v>7.9180470326953452E-4</v>
      </c>
    </row>
    <row r="236" spans="1:12" s="6" customFormat="1">
      <c r="E236" s="59"/>
      <c r="F236" s="64"/>
      <c r="G236" s="59"/>
      <c r="H236" s="59"/>
      <c r="I236" s="59"/>
    </row>
    <row r="237" spans="1:12" s="6" customFormat="1">
      <c r="A237" s="6" t="s">
        <v>15</v>
      </c>
      <c r="I237" s="6" t="s">
        <v>0</v>
      </c>
    </row>
    <row r="238" spans="1:12" s="6" customFormat="1">
      <c r="A238" s="63"/>
      <c r="B238" s="63"/>
      <c r="C238" s="63" t="s">
        <v>16</v>
      </c>
      <c r="D238" s="63" t="s">
        <v>12</v>
      </c>
      <c r="E238" s="63" t="s">
        <v>89</v>
      </c>
      <c r="F238" s="63"/>
    </row>
    <row r="239" spans="1:12" s="35" customFormat="1">
      <c r="A239" s="85">
        <v>54</v>
      </c>
      <c r="B239" s="65">
        <v>7.4954186543148182</v>
      </c>
      <c r="C239" s="66"/>
      <c r="D239" s="67"/>
      <c r="E239" s="67"/>
      <c r="F239" s="66"/>
      <c r="H239" s="18"/>
    </row>
    <row r="240" spans="1:12" s="35" customFormat="1">
      <c r="A240" s="85">
        <v>55</v>
      </c>
      <c r="B240" s="65">
        <v>7.495441314363755</v>
      </c>
      <c r="C240" s="66"/>
      <c r="D240" s="67"/>
      <c r="E240" s="67"/>
      <c r="F240" s="66"/>
      <c r="H240" s="18"/>
    </row>
    <row r="241" spans="1:8" s="35" customFormat="1">
      <c r="A241" s="85"/>
      <c r="B241" s="68"/>
      <c r="C241" s="67">
        <f>AVERAGE(B239:B240)</f>
        <v>7.4954299843392871</v>
      </c>
      <c r="D241" s="67">
        <f>B240-B239</f>
        <v>2.2660048936806731E-5</v>
      </c>
      <c r="E241" s="86">
        <f>ABS(D241)</f>
        <v>2.2660048936806731E-5</v>
      </c>
      <c r="F241" s="66"/>
      <c r="H241" s="18"/>
    </row>
    <row r="242" spans="1:8" s="35" customFormat="1">
      <c r="A242" s="85">
        <v>91</v>
      </c>
      <c r="B242" s="67">
        <v>7.4755603833152406</v>
      </c>
      <c r="C242" s="66"/>
      <c r="D242" s="66"/>
      <c r="E242" s="66"/>
      <c r="F242" s="66"/>
      <c r="H242" s="18"/>
    </row>
    <row r="243" spans="1:8" s="35" customFormat="1">
      <c r="A243" s="85">
        <v>92</v>
      </c>
      <c r="B243" s="67">
        <v>7.4777750706838306</v>
      </c>
      <c r="C243" s="66"/>
      <c r="D243" s="66"/>
      <c r="E243" s="66"/>
      <c r="F243" s="66"/>
      <c r="H243" s="18"/>
    </row>
    <row r="244" spans="1:8" s="35" customFormat="1">
      <c r="A244" s="87"/>
      <c r="B244" s="68"/>
      <c r="C244" s="67">
        <f>AVERAGE(B242:B243)</f>
        <v>7.4766677269995352</v>
      </c>
      <c r="D244" s="67">
        <f>B243-B242</f>
        <v>2.2146873685899848E-3</v>
      </c>
      <c r="E244" s="67">
        <f>ABS(D244)</f>
        <v>2.2146873685899848E-3</v>
      </c>
      <c r="F244" s="66"/>
      <c r="H244" s="18"/>
    </row>
    <row r="245" spans="1:8" s="35" customFormat="1">
      <c r="A245" s="85">
        <v>93</v>
      </c>
      <c r="B245" s="67">
        <v>7.4924544041864634</v>
      </c>
      <c r="C245" s="66"/>
      <c r="D245" s="66"/>
      <c r="E245" s="66"/>
      <c r="F245" s="66"/>
      <c r="H245" s="18"/>
    </row>
    <row r="246" spans="1:8" s="35" customFormat="1">
      <c r="A246" s="85">
        <v>94</v>
      </c>
      <c r="B246" s="53">
        <v>7.4952628146869866</v>
      </c>
      <c r="C246" s="66"/>
      <c r="D246" s="66"/>
      <c r="E246" s="66"/>
      <c r="F246" s="66"/>
      <c r="G246" s="54" t="s">
        <v>104</v>
      </c>
      <c r="H246" s="18"/>
    </row>
    <row r="247" spans="1:8" s="35" customFormat="1">
      <c r="A247" s="87"/>
      <c r="B247" s="68"/>
      <c r="C247" s="67">
        <f>AVERAGE(B245:B246)</f>
        <v>7.4938586094367245</v>
      </c>
      <c r="D247" s="67">
        <f>B246-B245</f>
        <v>2.8084105005232729E-3</v>
      </c>
      <c r="E247" s="53">
        <f>ABS(D247)</f>
        <v>2.8084105005232729E-3</v>
      </c>
      <c r="F247" s="66"/>
      <c r="H247" s="18"/>
    </row>
    <row r="248" spans="1:8" s="35" customFormat="1">
      <c r="A248" s="85">
        <v>192</v>
      </c>
      <c r="B248" s="67">
        <v>7.3132261885628109</v>
      </c>
      <c r="C248" s="66"/>
      <c r="D248" s="66"/>
      <c r="E248" s="66"/>
      <c r="F248" s="66"/>
      <c r="H248" s="18"/>
    </row>
    <row r="249" spans="1:8" s="35" customFormat="1">
      <c r="A249" s="85">
        <v>193</v>
      </c>
      <c r="B249" s="67">
        <v>7.3156142265771935</v>
      </c>
      <c r="C249" s="66"/>
      <c r="D249" s="66"/>
      <c r="E249" s="66"/>
      <c r="F249" s="66"/>
      <c r="H249" s="18"/>
    </row>
    <row r="250" spans="1:8" s="35" customFormat="1">
      <c r="A250" s="87"/>
      <c r="B250" s="68"/>
      <c r="C250" s="67">
        <f>AVERAGE(B248:B249)</f>
        <v>7.3144202075700022</v>
      </c>
      <c r="D250" s="67">
        <f>B249-B248</f>
        <v>2.3880380143825874E-3</v>
      </c>
      <c r="E250" s="67">
        <f>ABS(D250)</f>
        <v>2.3880380143825874E-3</v>
      </c>
      <c r="F250" s="66"/>
      <c r="H250" s="18"/>
    </row>
    <row r="251" spans="1:8" s="35" customFormat="1">
      <c r="A251" s="85">
        <v>348</v>
      </c>
      <c r="B251" s="67">
        <v>7.519764699978853</v>
      </c>
      <c r="C251" s="66"/>
      <c r="D251" s="66"/>
      <c r="E251" s="66"/>
      <c r="F251" s="66"/>
      <c r="H251" s="18"/>
    </row>
    <row r="252" spans="1:8" s="35" customFormat="1">
      <c r="A252" s="85">
        <v>349</v>
      </c>
      <c r="B252" s="67">
        <v>7.5212581518167401</v>
      </c>
      <c r="C252" s="66"/>
      <c r="D252" s="66"/>
      <c r="E252" s="66"/>
      <c r="F252" s="66"/>
      <c r="H252" s="18"/>
    </row>
    <row r="253" spans="1:8" s="35" customFormat="1">
      <c r="A253" s="87"/>
      <c r="B253" s="68"/>
      <c r="C253" s="67">
        <f>AVERAGE(B251:B252)</f>
        <v>7.5205114258977961</v>
      </c>
      <c r="D253" s="67">
        <f>B252-B251</f>
        <v>1.493451837887072E-3</v>
      </c>
      <c r="E253" s="67">
        <f>ABS(D253)</f>
        <v>1.493451837887072E-3</v>
      </c>
      <c r="F253" s="66"/>
      <c r="H253" s="18"/>
    </row>
    <row r="254" spans="1:8" s="35" customFormat="1">
      <c r="A254" s="85">
        <v>372</v>
      </c>
      <c r="B254" s="67">
        <v>7.5303656050983117</v>
      </c>
      <c r="C254" s="66"/>
      <c r="D254" s="66"/>
      <c r="E254" s="66"/>
      <c r="F254" s="66"/>
      <c r="H254" s="18"/>
    </row>
    <row r="255" spans="1:8" s="35" customFormat="1">
      <c r="A255" s="85">
        <v>373</v>
      </c>
      <c r="B255" s="67">
        <v>7.5306516797091838</v>
      </c>
      <c r="C255" s="66"/>
      <c r="D255" s="66"/>
      <c r="E255" s="66"/>
      <c r="F255" s="66"/>
      <c r="H255" s="18"/>
    </row>
    <row r="256" spans="1:8" s="35" customFormat="1">
      <c r="A256" s="87"/>
      <c r="B256" s="68"/>
      <c r="C256" s="67">
        <f>AVERAGE(B254:B255)</f>
        <v>7.5305086424037473</v>
      </c>
      <c r="D256" s="67">
        <f>B255-B254</f>
        <v>2.8607461087215569E-4</v>
      </c>
      <c r="E256" s="67">
        <f>ABS(D256)</f>
        <v>2.8607461087215569E-4</v>
      </c>
      <c r="F256" s="66"/>
      <c r="H256" s="18"/>
    </row>
    <row r="257" spans="1:11" s="35" customFormat="1">
      <c r="A257" s="85">
        <v>615</v>
      </c>
      <c r="B257" s="67">
        <v>7.4877344704379425</v>
      </c>
      <c r="C257" s="66"/>
      <c r="D257" s="66"/>
      <c r="E257" s="66"/>
      <c r="F257" s="66"/>
      <c r="H257" s="18"/>
    </row>
    <row r="258" spans="1:11" s="35" customFormat="1">
      <c r="A258" s="85">
        <v>616</v>
      </c>
      <c r="B258" s="67">
        <v>7.4877584064867149</v>
      </c>
      <c r="C258" s="66"/>
      <c r="D258" s="66"/>
      <c r="E258" s="66"/>
      <c r="F258" s="66"/>
      <c r="H258" s="18"/>
    </row>
    <row r="259" spans="1:11" s="35" customFormat="1">
      <c r="A259" s="87"/>
      <c r="B259" s="68"/>
      <c r="C259" s="67">
        <f>AVERAGE(B257:B258)</f>
        <v>7.4877464384623291</v>
      </c>
      <c r="D259" s="67">
        <f>B258-B257</f>
        <v>2.3936048772377205E-5</v>
      </c>
      <c r="E259" s="67">
        <f>ABS(D259)</f>
        <v>2.3936048772377205E-5</v>
      </c>
      <c r="F259" s="66"/>
      <c r="H259" s="18"/>
    </row>
    <row r="260" spans="1:11" s="6" customFormat="1">
      <c r="A260" s="69" t="s">
        <v>13</v>
      </c>
      <c r="B260" s="69"/>
      <c r="C260" s="70"/>
      <c r="D260" s="71">
        <f>AVERAGE(D239:D259)</f>
        <v>1.3196083471377509E-3</v>
      </c>
      <c r="E260" s="72"/>
      <c r="F260" s="71">
        <f>AVERAGE(E239:E259)</f>
        <v>1.3196083471377509E-3</v>
      </c>
    </row>
    <row r="261" spans="1:11" s="6" customFormat="1">
      <c r="A261" s="6" t="s">
        <v>14</v>
      </c>
      <c r="C261" s="18"/>
      <c r="D261" s="67">
        <f>STDEV(D239:D259)</f>
        <v>1.1985056943718802E-3</v>
      </c>
      <c r="E261" s="73"/>
      <c r="F261" s="59">
        <f>STDEV(E239:E259)</f>
        <v>1.1985056943718802E-3</v>
      </c>
    </row>
    <row r="262" spans="1:11" s="6" customFormat="1"/>
    <row r="263" spans="1:11" s="6" customFormat="1">
      <c r="A263" s="30" t="s">
        <v>56</v>
      </c>
      <c r="C263" s="67">
        <v>1.2999999999999999E-3</v>
      </c>
      <c r="D263" s="35"/>
      <c r="E263" s="18"/>
      <c r="F263" s="18"/>
      <c r="I263" s="7"/>
    </row>
    <row r="266" spans="1:11">
      <c r="A266" s="21" t="s">
        <v>91</v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>
      <c r="B267" s="2"/>
      <c r="C267" s="2"/>
      <c r="D267" s="2"/>
    </row>
    <row r="268" spans="1:11">
      <c r="A268" s="74">
        <v>42045</v>
      </c>
      <c r="B268" s="2" t="s">
        <v>92</v>
      </c>
      <c r="C268" s="2"/>
      <c r="D268" s="2"/>
    </row>
  </sheetData>
  <sortState ref="B202:C212">
    <sortCondition ref="B201"/>
  </sortState>
  <mergeCells count="9">
    <mergeCell ref="D174:I176"/>
    <mergeCell ref="B178:I179"/>
    <mergeCell ref="D194:I196"/>
    <mergeCell ref="D199:I200"/>
    <mergeCell ref="B93:I94"/>
    <mergeCell ref="B6:I8"/>
    <mergeCell ref="B21:I22"/>
    <mergeCell ref="D17:I19"/>
    <mergeCell ref="D89:I91"/>
  </mergeCells>
  <pageMargins left="0.7" right="0.7" top="0.75" bottom="0.75" header="0.3" footer="0.3"/>
  <pageSetup orientation="portrait" verticalDpi="0"/>
  <ignoredErrors>
    <ignoredError sqref="D62:D63 D51:D59 E218:F233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Metadata</vt:lpstr>
    </vt:vector>
  </TitlesOfParts>
  <Company>dfo-mpo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DFO-MPO</dc:creator>
  <cp:lastModifiedBy>Alexander Kozyr</cp:lastModifiedBy>
  <cp:lastPrinted>2015-02-10T22:44:00Z</cp:lastPrinted>
  <dcterms:created xsi:type="dcterms:W3CDTF">2014-07-17T17:17:08Z</dcterms:created>
  <dcterms:modified xsi:type="dcterms:W3CDTF">2015-11-04T16:42:33Z</dcterms:modified>
</cp:coreProperties>
</file>